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22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6" i="1" l="1"/>
  <c r="D19" i="1"/>
  <c r="C19" i="1"/>
  <c r="D35" i="1" l="1"/>
  <c r="D34" i="1" s="1"/>
  <c r="F14" i="1"/>
  <c r="E14" i="1"/>
  <c r="D13" i="1"/>
  <c r="D8" i="1"/>
  <c r="C35" i="1" l="1"/>
  <c r="C34" i="1" s="1"/>
  <c r="E43" i="1" l="1"/>
  <c r="E42" i="1"/>
  <c r="E41" i="1"/>
  <c r="E40" i="1"/>
  <c r="E39" i="1"/>
  <c r="E38" i="1"/>
  <c r="E37" i="1"/>
  <c r="E36" i="1"/>
  <c r="E33" i="1"/>
  <c r="E27" i="1"/>
  <c r="E26" i="1"/>
  <c r="E24" i="1"/>
  <c r="E18" i="1"/>
  <c r="E17" i="1"/>
  <c r="E16" i="1"/>
  <c r="E11" i="1"/>
  <c r="E10" i="1"/>
  <c r="E9" i="1"/>
  <c r="F42" i="1"/>
  <c r="F41" i="1"/>
  <c r="F40" i="1"/>
  <c r="F39" i="1"/>
  <c r="F38" i="1"/>
  <c r="F37" i="1"/>
  <c r="F36" i="1"/>
  <c r="F33" i="1"/>
  <c r="F29" i="1"/>
  <c r="F27" i="1"/>
  <c r="F26" i="1"/>
  <c r="F24" i="1"/>
  <c r="F18" i="1"/>
  <c r="F17" i="1"/>
  <c r="F16" i="1"/>
  <c r="F11" i="1"/>
  <c r="F10" i="1"/>
  <c r="F9" i="1"/>
  <c r="D15" i="1" l="1"/>
  <c r="D28" i="1"/>
  <c r="D25" i="1"/>
  <c r="D22" i="1"/>
  <c r="D32" i="1"/>
  <c r="F31" i="1"/>
  <c r="D30" i="1"/>
  <c r="C30" i="1"/>
  <c r="E30" i="1" l="1"/>
  <c r="D7" i="1"/>
  <c r="E35" i="1"/>
  <c r="F35" i="1"/>
  <c r="D21" i="1"/>
  <c r="F30" i="1"/>
  <c r="D44" i="1" l="1"/>
  <c r="C22" i="1" l="1"/>
  <c r="C25" i="1"/>
  <c r="C13" i="1"/>
  <c r="F13" i="1" s="1"/>
  <c r="F25" i="1" l="1"/>
  <c r="E25" i="1"/>
  <c r="F22" i="1"/>
  <c r="E22" i="1"/>
  <c r="E28" i="1"/>
  <c r="C28" i="1"/>
  <c r="F28" i="1" s="1"/>
  <c r="C8" i="1" l="1"/>
  <c r="E8" i="1" s="1"/>
  <c r="C7" i="1" l="1"/>
  <c r="E7" i="1" s="1"/>
  <c r="F8" i="1"/>
  <c r="E34" i="1" l="1"/>
  <c r="F34" i="1"/>
  <c r="F7" i="1"/>
  <c r="E13" i="1" l="1"/>
  <c r="C32" i="1" l="1"/>
  <c r="C15" i="1"/>
  <c r="F15" i="1" l="1"/>
  <c r="E15" i="1"/>
  <c r="C21" i="1"/>
  <c r="F32" i="1"/>
  <c r="E32" i="1"/>
  <c r="F21" i="1" l="1"/>
  <c r="E21" i="1"/>
  <c r="C6" i="1"/>
  <c r="F6" i="1" s="1"/>
  <c r="E6" i="1" l="1"/>
  <c r="C44" i="1"/>
  <c r="E44" i="1"/>
  <c r="F44" i="1"/>
</calcChain>
</file>

<file path=xl/sharedStrings.xml><?xml version="1.0" encoding="utf-8"?>
<sst xmlns="http://schemas.openxmlformats.org/spreadsheetml/2006/main" count="81" uniqueCount="80">
  <si>
    <t>(рубли)</t>
  </si>
  <si>
    <t>Коды бюджетной классификации Российской Федерации</t>
  </si>
  <si>
    <t>Наименование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</si>
  <si>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</si>
  <si>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</si>
  <si>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</si>
  <si>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</si>
  <si>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</si>
  <si>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</si>
  <si>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</si>
  <si>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</si>
  <si>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</si>
  <si>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</si>
  <si>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</si>
  <si>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оказания платных услуг и компенсации затрат государства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</si>
  <si>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</si>
  <si>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Прочие неналоговые доходы бюджетов сельских поселений</t>
  </si>
  <si>
    <t>Безвозмездные поступления от других бюджетов бюджетной системы РФ, кроме бюджетов государственных внебюджетных фондов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</si>
  <si>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</si>
  <si>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</si>
  <si>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</si>
  <si>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</si>
  <si>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Всего доходов</t>
  </si>
  <si>
    <t>Дотации бюджетам сельских поселений на поддержку мер по обеспечению сбалансированности бюджетов</t>
  </si>
  <si>
    <t>НЕНАЛОГОВЫЕ ДОХОДЫ</t>
  </si>
  <si>
    <t>БЕЗВОЗМЕЗДНЫЕ ПОСТУПЛЕНИЯ</t>
  </si>
  <si>
    <t>НАЛОГОВЫЕ И НЕНАЛОГОВЫЕ ДОХОДЫ</t>
  </si>
  <si>
    <t>НАЛОГИ НА ПРИБЫЛЬ ДОХОДЫ</t>
  </si>
  <si>
    <t>182 101 02000 01 0000 110</t>
  </si>
  <si>
    <t>182 101 02020 01 0000 110</t>
  </si>
  <si>
    <t>Налоги на совокупный доход</t>
  </si>
  <si>
    <t>182 1 05 03010 010000 110</t>
  </si>
  <si>
    <t>Единый сельскохозяйственный налог</t>
  </si>
  <si>
    <t>182 101 02030 01 0000 110</t>
  </si>
  <si>
    <t>182 106 01030 10 0000 110</t>
  </si>
  <si>
    <t xml:space="preserve">182 106 06033 10 0000 110 </t>
  </si>
  <si>
    <t xml:space="preserve">182 106 06043 10 0000 110 </t>
  </si>
  <si>
    <t>230 111 05025 10 0000 120</t>
  </si>
  <si>
    <t>000 111 00000 00 0000 000</t>
  </si>
  <si>
    <t>Доходы, плучаемые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</si>
  <si>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230 113 00000 00 0000 000</t>
  </si>
  <si>
    <t>230 113 01995 10 0000 130</t>
  </si>
  <si>
    <t>Прочие доходы от оказания платных услуг (работ) получателями средств бюджетов сельских поселений</t>
  </si>
  <si>
    <t>230 117 05050 10 0000 180</t>
  </si>
  <si>
    <t>230 117 00000 00 0000 000</t>
  </si>
  <si>
    <t>000 200 00000 00 0000 000</t>
  </si>
  <si>
    <t>000 202 00000 00 0000 000</t>
  </si>
  <si>
    <t>Прочие межбюджетные трансферты, передаваемые бюджетам сельских поселений</t>
  </si>
  <si>
    <t>Процент исполнения к уточненным бюджетным назначениям</t>
  </si>
  <si>
    <t>230 113 02065 10 0000  130</t>
  </si>
  <si>
    <t>230 219 60010 10 0000 150</t>
  </si>
  <si>
    <t>230 202 40014 10 0000 150</t>
  </si>
  <si>
    <t>230 202 35118 10 0000 150</t>
  </si>
  <si>
    <t>230 202 29999 10 0000 150</t>
  </si>
  <si>
    <t>230 202 15002 10 0000 150</t>
  </si>
  <si>
    <t>230 202 15001 10 0000 150</t>
  </si>
  <si>
    <t>182 106 00000 00 0000 000</t>
  </si>
  <si>
    <t>182 101 02010 01 0000 110</t>
  </si>
  <si>
    <t>Доходы,поступающие в порядке возмещения расходов, понесенных в связи с эксплуатацией имущества сельских поселений</t>
  </si>
  <si>
    <t>230 114 06025 10 0000 430</t>
  </si>
  <si>
    <t>230 114 00000 00 0000 000</t>
  </si>
  <si>
    <t>ДОХОДЫ ОТ ПРОДАЖИ МАТЕРИАЛЬНЫХ И НЕМАТЕРИАЛЬНЫХ АКТИВОВ</t>
  </si>
  <si>
    <t>Уточненная бюджетная роспись на 2023 год</t>
  </si>
  <si>
    <t>ШТРАФЫ, САНКЦИИ, ВОЗМЕЩЕНИЕ УЩЕРБА</t>
  </si>
  <si>
    <t>000 1 16 00000 00 0000 000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</si>
  <si>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</si>
  <si>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230 1 16  10031 10 0000 140</t>
  </si>
  <si>
    <t>Субсидии бюджетам сельских поселений из местных бюджетов</t>
  </si>
  <si>
    <t>230 2 02 29900 10 0000 150</t>
  </si>
  <si>
    <t>Прочие безвозмездные поступления в бюджеты сельских поселений</t>
  </si>
  <si>
    <t>230 2 07 05030 10 0000 150</t>
  </si>
  <si>
    <t xml:space="preserve">Исполнено </t>
  </si>
  <si>
    <t>Остаток плана</t>
  </si>
  <si>
    <t>182 101 02080 01 0000 110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</si>
  <si>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</si>
  <si>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</si>
  <si>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000 1 08 00000 00 0000 000</t>
  </si>
  <si>
    <t>230 1 08 04020 01 0000 110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</si>
  <si>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</si>
  <si>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Приложение № 1
к Постановлению администрации Ингарского сельского поселения   
от 11.07.2023 №-59 
«Об исполнении бюджета
Ингарского сельского  поселения за 2 квартал 2023 года»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</si>
</sst>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/>
    <xf numFmtId="4" fontId="4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shrinkToFit="1"/>
    </xf>
    <xf numFmtId="49" fontId="5" fillId="2" borderId="2" xfId="0" applyNumberFormat="1" applyFont="1" applyFill="1" applyBorder="1" applyAlignment="1">
      <alignment horizontal="left" shrinkToFit="1"/>
    </xf>
    <xf numFmtId="0" fontId="5" fillId="3" borderId="4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4" fontId="4" fillId="4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shrinkToFit="1"/>
    </xf>
    <xf numFmtId="0" fontId="7" fillId="3" borderId="2" xfId="0" applyFont="1" applyFill="1" applyBorder="1" applyAlignment="1">
      <alignment wrapText="1"/>
    </xf>
    <xf numFmtId="0" fontId="4" fillId="4" borderId="2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/>
    <xf numFmtId="0" fontId="4" fillId="0" borderId="2" xfId="0" applyFont="1" applyBorder="1" applyAlignment="1">
      <alignment vertical="center"/>
    </xf>
    <xf numFmtId="165" fontId="3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65" fontId="3" fillId="0" borderId="2" xfId="2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2" fontId="4" fillId="4" borderId="2" xfId="2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left" vertical="center"/>
    </xf>
    <xf numFmtId="4" fontId="4" fillId="5" borderId="2" xfId="0" applyNumberFormat="1" applyFont="1" applyFill="1" applyBorder="1" applyAlignment="1">
      <alignment horizontal="center" vertical="center"/>
    </xf>
    <xf numFmtId="4" fontId="3" fillId="5" borderId="3" xfId="1" applyNumberFormat="1" applyFont="1" applyFill="1" applyBorder="1" applyAlignment="1">
      <alignment horizontal="center" vertical="center"/>
    </xf>
    <xf numFmtId="4" fontId="3" fillId="5" borderId="2" xfId="1" applyNumberFormat="1" applyFont="1" applyFill="1" applyBorder="1" applyAlignment="1">
      <alignment horizontal="center" vertical="center"/>
    </xf>
    <xf numFmtId="4" fontId="4" fillId="5" borderId="2" xfId="1" applyNumberFormat="1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7" fillId="2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65" fontId="4" fillId="0" borderId="2" xfId="2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4" borderId="0" xfId="0" applyFont="1" applyFill="1" applyAlignment="1">
      <alignment horizontal="right" wrapText="1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>
      <selection sqref="A1:F2"/>
    </sheetView>
  </sheetViews>
  <sheetFormatPr defaultRowHeight="15" x14ac:dyDescent="0.25"/>
  <cols>
    <col min="1" max="1" width="25.42578125" customWidth="1"/>
    <col min="2" max="2" width="55.140625" customWidth="1"/>
    <col min="3" max="5" width="16.140625" customWidth="1"/>
    <col min="6" max="6" width="15.5703125" customWidth="1"/>
  </cols>
  <sheetData>
    <row r="1" spans="1:6" x14ac:dyDescent="0.25">
      <c r="A1" s="53" t="s">
        <v>79</v>
      </c>
      <c r="B1" s="53"/>
      <c r="C1" s="53"/>
      <c r="D1" s="53"/>
      <c r="E1" s="53"/>
      <c r="F1" s="53"/>
    </row>
    <row r="2" spans="1:6" ht="61.5" customHeight="1" x14ac:dyDescent="0.25">
      <c r="A2" s="53"/>
      <c r="B2" s="53"/>
      <c r="C2" s="53"/>
      <c r="D2" s="53"/>
      <c r="E2" s="53"/>
      <c r="F2" s="53"/>
    </row>
    <row r="3" spans="1:6" ht="15.75" x14ac:dyDescent="0.25">
      <c r="B3" s="1"/>
      <c r="E3" s="52" t="s">
        <v>0</v>
      </c>
      <c r="F3" s="52"/>
    </row>
    <row r="4" spans="1:6" ht="89.25" customHeight="1" x14ac:dyDescent="0.25">
      <c r="A4" s="15" t="s">
        <v>1</v>
      </c>
      <c r="B4" s="15" t="s">
        <v>2</v>
      </c>
      <c r="C4" s="15" t="s">
        <v>62</v>
      </c>
      <c r="D4" s="15" t="s">
        <v>71</v>
      </c>
      <c r="E4" s="15" t="s">
        <v>72</v>
      </c>
      <c r="F4" s="15" t="s">
        <v>48</v>
      </c>
    </row>
    <row r="5" spans="1:6" x14ac:dyDescent="0.25">
      <c r="A5" s="2">
        <v>1</v>
      </c>
      <c r="B5" s="2">
        <v>2</v>
      </c>
      <c r="C5" s="2">
        <v>3</v>
      </c>
      <c r="D5" s="2"/>
      <c r="E5" s="2">
        <v>4</v>
      </c>
      <c r="F5" s="2">
        <v>5</v>
      </c>
    </row>
    <row r="6" spans="1:6" ht="15.75" x14ac:dyDescent="0.25">
      <c r="A6" s="54" t="s">
        <v>26</v>
      </c>
      <c r="B6" s="55"/>
      <c r="C6" s="21">
        <f>SUM(C7+C13+C15+C21)</f>
        <v>2434546.17</v>
      </c>
      <c r="D6" s="21">
        <f>SUM(D7+D13+D15+D19+D21)</f>
        <v>598715.54</v>
      </c>
      <c r="E6" s="37">
        <f t="shared" ref="E6:E11" si="0">SUM(C6-D6)</f>
        <v>1835830.63</v>
      </c>
      <c r="F6" s="34">
        <f>SUM(D6/C6*100)</f>
        <v>24.592490681743779</v>
      </c>
    </row>
    <row r="7" spans="1:6" ht="15.75" x14ac:dyDescent="0.25">
      <c r="A7" s="26"/>
      <c r="B7" s="27" t="s">
        <v>27</v>
      </c>
      <c r="C7" s="21">
        <f>SUM(C8)</f>
        <v>280500</v>
      </c>
      <c r="D7" s="21">
        <f>SUM(D8)</f>
        <v>230123.15999999997</v>
      </c>
      <c r="E7" s="37">
        <f t="shared" si="0"/>
        <v>50376.840000000026</v>
      </c>
      <c r="F7" s="34">
        <f>SUM(F8)</f>
        <v>82.040342245989294</v>
      </c>
    </row>
    <row r="8" spans="1:6" x14ac:dyDescent="0.25">
      <c r="A8" s="3" t="s">
        <v>28</v>
      </c>
      <c r="B8" s="4" t="s">
        <v>3</v>
      </c>
      <c r="C8" s="5">
        <f>SUM(C9:C11)</f>
        <v>280500</v>
      </c>
      <c r="D8" s="5">
        <f>SUM(D9:D12)</f>
        <v>230123.15999999997</v>
      </c>
      <c r="E8" s="37">
        <f t="shared" si="0"/>
        <v>50376.840000000026</v>
      </c>
      <c r="F8" s="33">
        <f>SUM(D8/C8*100)</f>
        <v>82.040342245989294</v>
      </c>
    </row>
    <row r="9" spans="1:6" ht="64.5" x14ac:dyDescent="0.25">
      <c r="A9" s="17" t="s">
        <v>57</v>
      </c>
      <c r="B9" s="19" t="s">
        <v>4</v>
      </c>
      <c r="C9" s="6">
        <v>249500</v>
      </c>
      <c r="D9" s="6">
        <v>89019.56</v>
      </c>
      <c r="E9" s="38">
        <f t="shared" si="0"/>
        <v>160480.44</v>
      </c>
      <c r="F9" s="31">
        <f>SUM(D9/C9*100)</f>
        <v>35.679182364729456</v>
      </c>
    </row>
    <row r="10" spans="1:6" ht="90" x14ac:dyDescent="0.25">
      <c r="A10" s="18" t="s">
        <v>29</v>
      </c>
      <c r="B10" s="20" t="s">
        <v>5</v>
      </c>
      <c r="C10" s="7">
        <v>25000</v>
      </c>
      <c r="D10" s="7">
        <v>32499.15</v>
      </c>
      <c r="E10" s="39">
        <f t="shared" si="0"/>
        <v>-7499.1500000000015</v>
      </c>
      <c r="F10" s="31">
        <f>SUM(D10/C10*100)</f>
        <v>129.9966</v>
      </c>
    </row>
    <row r="11" spans="1:6" ht="39" x14ac:dyDescent="0.25">
      <c r="A11" s="18" t="s">
        <v>33</v>
      </c>
      <c r="B11" s="20" t="s">
        <v>6</v>
      </c>
      <c r="C11" s="7">
        <v>6000</v>
      </c>
      <c r="D11" s="7">
        <v>-2.4500000000000002</v>
      </c>
      <c r="E11" s="39">
        <f t="shared" si="0"/>
        <v>6002.45</v>
      </c>
      <c r="F11" s="31">
        <f>SUM(D11/C11*100)</f>
        <v>-4.0833333333333333E-2</v>
      </c>
    </row>
    <row r="12" spans="1:6" ht="102.75" x14ac:dyDescent="0.25">
      <c r="A12" s="18" t="s">
        <v>73</v>
      </c>
      <c r="B12" s="20" t="s">
        <v>74</v>
      </c>
      <c r="C12" s="7"/>
      <c r="D12" s="7">
        <v>108606.9</v>
      </c>
      <c r="E12" s="39">
        <v>0</v>
      </c>
      <c r="F12" s="31">
        <v>0</v>
      </c>
    </row>
    <row r="13" spans="1:6" x14ac:dyDescent="0.25">
      <c r="A13" s="22"/>
      <c r="B13" s="23" t="s">
        <v>30</v>
      </c>
      <c r="C13" s="5">
        <f>SUM(C14)</f>
        <v>9000</v>
      </c>
      <c r="D13" s="5">
        <f>SUM(D14)</f>
        <v>4057.92</v>
      </c>
      <c r="E13" s="40">
        <f>E14</f>
        <v>4942.08</v>
      </c>
      <c r="F13" s="49">
        <f>SUM(D13/C13*100)</f>
        <v>45.088000000000001</v>
      </c>
    </row>
    <row r="14" spans="1:6" x14ac:dyDescent="0.25">
      <c r="A14" s="18" t="s">
        <v>31</v>
      </c>
      <c r="B14" s="20" t="s">
        <v>32</v>
      </c>
      <c r="C14" s="7">
        <v>9000</v>
      </c>
      <c r="D14" s="7">
        <v>4057.92</v>
      </c>
      <c r="E14" s="39">
        <f>SUM(C14-D14)</f>
        <v>4942.08</v>
      </c>
      <c r="F14" s="32">
        <f>SUM(D14/C14*100)</f>
        <v>45.088000000000001</v>
      </c>
    </row>
    <row r="15" spans="1:6" x14ac:dyDescent="0.25">
      <c r="A15" s="8" t="s">
        <v>56</v>
      </c>
      <c r="B15" s="9" t="s">
        <v>7</v>
      </c>
      <c r="C15" s="5">
        <f>C16+C17+C18</f>
        <v>1840000</v>
      </c>
      <c r="D15" s="5">
        <f>SUM(D16:D18)</f>
        <v>150600.79999999999</v>
      </c>
      <c r="E15" s="37">
        <f t="shared" ref="E15:E22" si="1">SUM(C15-D15)</f>
        <v>1689399.2</v>
      </c>
      <c r="F15" s="33">
        <f t="shared" ref="F15:F22" si="2">SUM(D15/C15*100)</f>
        <v>8.1848260869565213</v>
      </c>
    </row>
    <row r="16" spans="1:6" ht="39" x14ac:dyDescent="0.25">
      <c r="A16" s="8" t="s">
        <v>34</v>
      </c>
      <c r="B16" s="10" t="s">
        <v>8</v>
      </c>
      <c r="C16" s="7">
        <v>770000</v>
      </c>
      <c r="D16" s="7">
        <v>33740.769999999997</v>
      </c>
      <c r="E16" s="39">
        <f t="shared" si="1"/>
        <v>736259.23</v>
      </c>
      <c r="F16" s="31">
        <f t="shared" si="2"/>
        <v>4.3819181818181816</v>
      </c>
    </row>
    <row r="17" spans="1:6" ht="26.25" x14ac:dyDescent="0.25">
      <c r="A17" s="8" t="s">
        <v>35</v>
      </c>
      <c r="B17" s="10" t="s">
        <v>9</v>
      </c>
      <c r="C17" s="7">
        <v>310000</v>
      </c>
      <c r="D17" s="7">
        <v>81847.039999999994</v>
      </c>
      <c r="E17" s="39">
        <f t="shared" si="1"/>
        <v>228152.96000000002</v>
      </c>
      <c r="F17" s="31">
        <f t="shared" si="2"/>
        <v>26.402270967741931</v>
      </c>
    </row>
    <row r="18" spans="1:6" ht="26.25" x14ac:dyDescent="0.25">
      <c r="A18" s="8" t="s">
        <v>36</v>
      </c>
      <c r="B18" s="10" t="s">
        <v>10</v>
      </c>
      <c r="C18" s="7">
        <v>760000</v>
      </c>
      <c r="D18" s="7">
        <v>35012.99</v>
      </c>
      <c r="E18" s="39">
        <f t="shared" si="1"/>
        <v>724987.01</v>
      </c>
      <c r="F18" s="31">
        <f t="shared" si="2"/>
        <v>4.6069723684210517</v>
      </c>
    </row>
    <row r="19" spans="1:6" x14ac:dyDescent="0.25">
      <c r="A19" s="50" t="s">
        <v>76</v>
      </c>
      <c r="B19" s="9" t="s">
        <v>75</v>
      </c>
      <c r="C19" s="5">
        <f>SUM(C20)</f>
        <v>0</v>
      </c>
      <c r="D19" s="5">
        <f>SUM(D20)</f>
        <v>100</v>
      </c>
      <c r="E19" s="40">
        <v>0</v>
      </c>
      <c r="F19" s="33">
        <v>0</v>
      </c>
    </row>
    <row r="20" spans="1:6" ht="51.75" x14ac:dyDescent="0.25">
      <c r="A20" s="50" t="s">
        <v>77</v>
      </c>
      <c r="B20" s="51" t="s">
        <v>78</v>
      </c>
      <c r="C20" s="7">
        <v>0</v>
      </c>
      <c r="D20" s="7">
        <v>100</v>
      </c>
      <c r="E20" s="39">
        <v>0</v>
      </c>
      <c r="F20" s="31">
        <v>0</v>
      </c>
    </row>
    <row r="21" spans="1:6" ht="15.75" x14ac:dyDescent="0.25">
      <c r="A21" s="56" t="s">
        <v>24</v>
      </c>
      <c r="B21" s="57"/>
      <c r="C21" s="21">
        <f>SUM(C22+C25+C28+C30+C32)</f>
        <v>305046.17</v>
      </c>
      <c r="D21" s="21">
        <f>SUM(D22+D25+D28+D30+D32)</f>
        <v>213833.66</v>
      </c>
      <c r="E21" s="37">
        <f t="shared" si="1"/>
        <v>91212.50999999998</v>
      </c>
      <c r="F21" s="35">
        <f t="shared" si="2"/>
        <v>70.098785374030442</v>
      </c>
    </row>
    <row r="22" spans="1:6" ht="26.25" x14ac:dyDescent="0.25">
      <c r="A22" s="8" t="s">
        <v>38</v>
      </c>
      <c r="B22" s="9" t="s">
        <v>11</v>
      </c>
      <c r="C22" s="5">
        <f>SUM(C24:C24)</f>
        <v>5600.48</v>
      </c>
      <c r="D22" s="5">
        <f>SUM(D24)</f>
        <v>1028.2</v>
      </c>
      <c r="E22" s="41">
        <f t="shared" si="1"/>
        <v>4572.28</v>
      </c>
      <c r="F22" s="33">
        <f t="shared" si="2"/>
        <v>18.359140645087564</v>
      </c>
    </row>
    <row r="23" spans="1:6" ht="64.5" hidden="1" x14ac:dyDescent="0.25">
      <c r="A23" s="8" t="s">
        <v>12</v>
      </c>
      <c r="B23" s="10" t="s">
        <v>13</v>
      </c>
      <c r="C23" s="7"/>
      <c r="D23" s="7"/>
      <c r="E23" s="39"/>
      <c r="F23" s="16"/>
    </row>
    <row r="24" spans="1:6" ht="64.5" x14ac:dyDescent="0.25">
      <c r="A24" s="8" t="s">
        <v>37</v>
      </c>
      <c r="B24" s="10" t="s">
        <v>39</v>
      </c>
      <c r="C24" s="7">
        <v>5600.48</v>
      </c>
      <c r="D24" s="7">
        <v>1028.2</v>
      </c>
      <c r="E24" s="39">
        <f>SUM(C24-D24)</f>
        <v>4572.28</v>
      </c>
      <c r="F24" s="31">
        <f t="shared" ref="F24:F42" si="3">SUM(D24/C24*100)</f>
        <v>18.359140645087564</v>
      </c>
    </row>
    <row r="25" spans="1:6" ht="26.25" x14ac:dyDescent="0.25">
      <c r="A25" s="28" t="s">
        <v>40</v>
      </c>
      <c r="B25" s="9" t="s">
        <v>14</v>
      </c>
      <c r="C25" s="5">
        <f>SUM(C26:C27)</f>
        <v>265660.51</v>
      </c>
      <c r="D25" s="5">
        <f>SUM(D26:D27)</f>
        <v>181420.28</v>
      </c>
      <c r="E25" s="37">
        <f>SUM(C25-D25)</f>
        <v>84240.23000000001</v>
      </c>
      <c r="F25" s="30">
        <f t="shared" si="3"/>
        <v>68.29027016473016</v>
      </c>
    </row>
    <row r="26" spans="1:6" ht="25.5" x14ac:dyDescent="0.25">
      <c r="A26" s="8" t="s">
        <v>41</v>
      </c>
      <c r="B26" s="11" t="s">
        <v>42</v>
      </c>
      <c r="C26" s="7">
        <v>30000</v>
      </c>
      <c r="D26" s="7">
        <v>15500</v>
      </c>
      <c r="E26" s="39">
        <f>SUM(C26-D26)</f>
        <v>14500</v>
      </c>
      <c r="F26" s="31">
        <f t="shared" si="3"/>
        <v>51.666666666666671</v>
      </c>
    </row>
    <row r="27" spans="1:6" ht="38.25" x14ac:dyDescent="0.25">
      <c r="A27" s="8" t="s">
        <v>49</v>
      </c>
      <c r="B27" s="11" t="s">
        <v>58</v>
      </c>
      <c r="C27" s="7">
        <v>235660.51</v>
      </c>
      <c r="D27" s="7">
        <v>165920.28</v>
      </c>
      <c r="E27" s="39">
        <f>SUM(C27-D27)</f>
        <v>69740.23000000001</v>
      </c>
      <c r="F27" s="31">
        <f t="shared" si="3"/>
        <v>70.406484310841904</v>
      </c>
    </row>
    <row r="28" spans="1:6" ht="25.5" x14ac:dyDescent="0.25">
      <c r="A28" s="28" t="s">
        <v>60</v>
      </c>
      <c r="B28" s="13" t="s">
        <v>61</v>
      </c>
      <c r="C28" s="5">
        <f>SUM(C29)</f>
        <v>3785.18</v>
      </c>
      <c r="D28" s="5">
        <f>SUM(D29)</f>
        <v>3785.18</v>
      </c>
      <c r="E28" s="40">
        <f>SUM(E29)</f>
        <v>0</v>
      </c>
      <c r="F28" s="47">
        <f t="shared" si="3"/>
        <v>100</v>
      </c>
    </row>
    <row r="29" spans="1:6" ht="44.25" customHeight="1" x14ac:dyDescent="0.25">
      <c r="A29" s="42" t="s">
        <v>59</v>
      </c>
      <c r="B29" s="12" t="s">
        <v>15</v>
      </c>
      <c r="C29" s="7">
        <v>3785.18</v>
      </c>
      <c r="D29" s="7">
        <v>3785.18</v>
      </c>
      <c r="E29" s="39">
        <v>0</v>
      </c>
      <c r="F29" s="48">
        <f t="shared" si="3"/>
        <v>100</v>
      </c>
    </row>
    <row r="30" spans="1:6" ht="25.5" customHeight="1" x14ac:dyDescent="0.25">
      <c r="A30" s="44" t="s">
        <v>64</v>
      </c>
      <c r="B30" s="43" t="s">
        <v>63</v>
      </c>
      <c r="C30" s="5">
        <f>SUM(C31)</f>
        <v>25200</v>
      </c>
      <c r="D30" s="5">
        <f>SUM(D31)</f>
        <v>25200</v>
      </c>
      <c r="E30" s="40">
        <f>SUM(C30-D30)</f>
        <v>0</v>
      </c>
      <c r="F30" s="46">
        <f t="shared" si="3"/>
        <v>100</v>
      </c>
    </row>
    <row r="31" spans="1:6" ht="44.25" customHeight="1" x14ac:dyDescent="0.25">
      <c r="A31" s="42" t="s">
        <v>66</v>
      </c>
      <c r="B31" s="12" t="s">
        <v>65</v>
      </c>
      <c r="C31" s="7">
        <v>25200</v>
      </c>
      <c r="D31" s="7">
        <v>25200</v>
      </c>
      <c r="E31" s="39">
        <v>0</v>
      </c>
      <c r="F31" s="45">
        <f t="shared" si="3"/>
        <v>100</v>
      </c>
    </row>
    <row r="32" spans="1:6" x14ac:dyDescent="0.25">
      <c r="A32" s="28" t="s">
        <v>44</v>
      </c>
      <c r="B32" s="13" t="s">
        <v>16</v>
      </c>
      <c r="C32" s="5">
        <f>C33</f>
        <v>4800</v>
      </c>
      <c r="D32" s="5">
        <f>SUM(D33)</f>
        <v>2400</v>
      </c>
      <c r="E32" s="40">
        <f t="shared" ref="E32:E44" si="4">SUM(C32-D32)</f>
        <v>2400</v>
      </c>
      <c r="F32" s="30">
        <f t="shared" si="3"/>
        <v>50</v>
      </c>
    </row>
    <row r="33" spans="1:6" x14ac:dyDescent="0.25">
      <c r="A33" s="8" t="s">
        <v>43</v>
      </c>
      <c r="B33" s="11" t="s">
        <v>16</v>
      </c>
      <c r="C33" s="7">
        <v>4800</v>
      </c>
      <c r="D33" s="7">
        <v>2400</v>
      </c>
      <c r="E33" s="39">
        <f t="shared" si="4"/>
        <v>2400</v>
      </c>
      <c r="F33" s="29">
        <f t="shared" si="3"/>
        <v>50</v>
      </c>
    </row>
    <row r="34" spans="1:6" ht="21" customHeight="1" x14ac:dyDescent="0.25">
      <c r="A34" s="24" t="s">
        <v>45</v>
      </c>
      <c r="B34" s="25" t="s">
        <v>25</v>
      </c>
      <c r="C34" s="21">
        <f>SUM(C35+C42+C43)</f>
        <v>16656378.699999999</v>
      </c>
      <c r="D34" s="21">
        <f>SUM(D35+D42+D43)</f>
        <v>8781451.3300000001</v>
      </c>
      <c r="E34" s="37">
        <f t="shared" si="4"/>
        <v>7874927.3699999992</v>
      </c>
      <c r="F34" s="35">
        <f t="shared" si="3"/>
        <v>52.721251648775258</v>
      </c>
    </row>
    <row r="35" spans="1:6" ht="39" x14ac:dyDescent="0.25">
      <c r="A35" s="8" t="s">
        <v>46</v>
      </c>
      <c r="B35" s="10" t="s">
        <v>17</v>
      </c>
      <c r="C35" s="7">
        <f>SUM(C36:C41)</f>
        <v>16737686.26</v>
      </c>
      <c r="D35" s="7">
        <f>SUM(D36:D41)</f>
        <v>8878259.3300000001</v>
      </c>
      <c r="E35" s="41">
        <f t="shared" si="4"/>
        <v>7859426.9299999997</v>
      </c>
      <c r="F35" s="31">
        <f t="shared" si="3"/>
        <v>53.043528191930633</v>
      </c>
    </row>
    <row r="36" spans="1:6" ht="26.25" x14ac:dyDescent="0.25">
      <c r="A36" s="8" t="s">
        <v>55</v>
      </c>
      <c r="B36" s="10" t="s">
        <v>18</v>
      </c>
      <c r="C36" s="7">
        <v>10637200</v>
      </c>
      <c r="D36" s="7">
        <v>5318602</v>
      </c>
      <c r="E36" s="39">
        <f t="shared" si="4"/>
        <v>5318598</v>
      </c>
      <c r="F36" s="31">
        <f t="shared" si="3"/>
        <v>50.000018801940357</v>
      </c>
    </row>
    <row r="37" spans="1:6" ht="26.25" x14ac:dyDescent="0.25">
      <c r="A37" s="8" t="s">
        <v>54</v>
      </c>
      <c r="B37" s="10" t="s">
        <v>23</v>
      </c>
      <c r="C37" s="7">
        <v>774075.17</v>
      </c>
      <c r="D37" s="7">
        <v>387039.17</v>
      </c>
      <c r="E37" s="39">
        <f t="shared" si="4"/>
        <v>387036.00000000006</v>
      </c>
      <c r="F37" s="31">
        <f t="shared" si="3"/>
        <v>50.000204760475654</v>
      </c>
    </row>
    <row r="38" spans="1:6" ht="31.5" customHeight="1" x14ac:dyDescent="0.25">
      <c r="A38" s="8" t="s">
        <v>68</v>
      </c>
      <c r="B38" s="10" t="s">
        <v>67</v>
      </c>
      <c r="C38" s="7">
        <v>344526.53</v>
      </c>
      <c r="D38" s="7">
        <v>344526.53</v>
      </c>
      <c r="E38" s="39">
        <f t="shared" si="4"/>
        <v>0</v>
      </c>
      <c r="F38" s="31">
        <f t="shared" si="3"/>
        <v>100</v>
      </c>
    </row>
    <row r="39" spans="1:6" x14ac:dyDescent="0.25">
      <c r="A39" s="8" t="s">
        <v>53</v>
      </c>
      <c r="B39" s="11" t="s">
        <v>19</v>
      </c>
      <c r="C39" s="7">
        <v>1796848.96</v>
      </c>
      <c r="D39" s="7">
        <v>504018</v>
      </c>
      <c r="E39" s="39">
        <f t="shared" si="4"/>
        <v>1292830.96</v>
      </c>
      <c r="F39" s="31">
        <f t="shared" si="3"/>
        <v>28.050103888531623</v>
      </c>
    </row>
    <row r="40" spans="1:6" ht="39" x14ac:dyDescent="0.25">
      <c r="A40" s="8" t="s">
        <v>52</v>
      </c>
      <c r="B40" s="10" t="s">
        <v>20</v>
      </c>
      <c r="C40" s="7">
        <v>288600</v>
      </c>
      <c r="D40" s="7">
        <v>128492.04</v>
      </c>
      <c r="E40" s="39">
        <f t="shared" si="4"/>
        <v>160107.96000000002</v>
      </c>
      <c r="F40" s="31">
        <f t="shared" si="3"/>
        <v>44.52253638253638</v>
      </c>
    </row>
    <row r="41" spans="1:6" ht="26.25" x14ac:dyDescent="0.25">
      <c r="A41" s="8" t="s">
        <v>51</v>
      </c>
      <c r="B41" s="10" t="s">
        <v>47</v>
      </c>
      <c r="C41" s="7">
        <v>2896435.6</v>
      </c>
      <c r="D41" s="7">
        <v>2195581.59</v>
      </c>
      <c r="E41" s="39">
        <f t="shared" si="4"/>
        <v>700854.01000000024</v>
      </c>
      <c r="F41" s="31">
        <f t="shared" si="3"/>
        <v>75.802879580681847</v>
      </c>
    </row>
    <row r="42" spans="1:6" ht="26.25" x14ac:dyDescent="0.25">
      <c r="A42" s="8" t="s">
        <v>70</v>
      </c>
      <c r="B42" s="10" t="s">
        <v>69</v>
      </c>
      <c r="C42" s="7">
        <v>23200.44</v>
      </c>
      <c r="D42" s="7">
        <v>7700</v>
      </c>
      <c r="E42" s="39">
        <f t="shared" si="4"/>
        <v>15500.439999999999</v>
      </c>
      <c r="F42" s="31">
        <f t="shared" si="3"/>
        <v>33.189025725374179</v>
      </c>
    </row>
    <row r="43" spans="1:6" ht="38.25" x14ac:dyDescent="0.25">
      <c r="A43" s="36" t="s">
        <v>50</v>
      </c>
      <c r="B43" s="11" t="s">
        <v>21</v>
      </c>
      <c r="C43" s="7">
        <v>-104508</v>
      </c>
      <c r="D43" s="7">
        <v>-104508</v>
      </c>
      <c r="E43" s="39">
        <f t="shared" si="4"/>
        <v>0</v>
      </c>
      <c r="F43" s="31">
        <v>0</v>
      </c>
    </row>
    <row r="44" spans="1:6" x14ac:dyDescent="0.25">
      <c r="A44" s="3"/>
      <c r="B44" s="14" t="s">
        <v>22</v>
      </c>
      <c r="C44" s="5">
        <f>SUM(C34+C6)</f>
        <v>19090924.869999997</v>
      </c>
      <c r="D44" s="5">
        <f>SUM(D6+D34)</f>
        <v>9380166.870000001</v>
      </c>
      <c r="E44" s="37">
        <f t="shared" si="4"/>
        <v>9710757.9999999963</v>
      </c>
      <c r="F44" s="33">
        <f>SUM(D44/C44*100)</f>
        <v>49.134166803727005</v>
      </c>
    </row>
  </sheetData>
  <mergeCells count="4">
    <mergeCell ref="E3:F3"/>
    <mergeCell ref="A1:F2"/>
    <mergeCell ref="A6:B6"/>
    <mergeCell ref="A21:B2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2023-07-11T10:58:30Z</dcterms:modified>
</cp:coreProperties>
</file>