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2" i="1" l="1"/>
  <c r="E38" i="1"/>
  <c r="E3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0" i="1"/>
  <c r="G41" i="1"/>
  <c r="G42" i="1"/>
  <c r="G43" i="1"/>
  <c r="G44" i="1"/>
  <c r="G45" i="1"/>
  <c r="G46" i="1"/>
  <c r="G47" i="1"/>
  <c r="G48" i="1"/>
  <c r="G49" i="1"/>
  <c r="G51" i="1"/>
  <c r="D39" i="1" l="1"/>
  <c r="D38" i="1" s="1"/>
  <c r="F43" i="1"/>
  <c r="C39" i="1"/>
  <c r="C38" i="1" s="1"/>
  <c r="D23" i="1"/>
  <c r="D22" i="1" s="1"/>
  <c r="C23" i="1"/>
  <c r="D28" i="1"/>
  <c r="G39" i="1" l="1"/>
  <c r="D20" i="1"/>
  <c r="D16" i="1"/>
  <c r="D14" i="1"/>
  <c r="C14" i="1"/>
  <c r="F9" i="1"/>
  <c r="F10" i="1"/>
  <c r="F11" i="1"/>
  <c r="F15" i="1"/>
  <c r="F17" i="1"/>
  <c r="F18" i="1"/>
  <c r="F19" i="1"/>
  <c r="F21" i="1"/>
  <c r="F24" i="1"/>
  <c r="F25" i="1"/>
  <c r="F29" i="1"/>
  <c r="F30" i="1"/>
  <c r="F31" i="1"/>
  <c r="F37" i="1"/>
  <c r="F39" i="1"/>
  <c r="F40" i="1"/>
  <c r="F41" i="1"/>
  <c r="F42" i="1"/>
  <c r="F45" i="1"/>
  <c r="F46" i="1"/>
  <c r="F47" i="1"/>
  <c r="F48" i="1"/>
  <c r="F49" i="1"/>
  <c r="D8" i="1"/>
  <c r="D7" i="1" l="1"/>
  <c r="D6" i="1" s="1"/>
  <c r="F14" i="1"/>
  <c r="E8" i="1"/>
  <c r="D50" i="1" l="1"/>
  <c r="C20" i="1"/>
  <c r="F20" i="1" s="1"/>
  <c r="E28" i="1" l="1"/>
  <c r="E14" i="1"/>
  <c r="E7" i="1" l="1"/>
  <c r="C8" i="1" l="1"/>
  <c r="F8" i="1" s="1"/>
  <c r="G38" i="1" l="1"/>
  <c r="F23" i="1" l="1"/>
  <c r="C28" i="1"/>
  <c r="F28" i="1" s="1"/>
  <c r="E23" i="1" l="1"/>
  <c r="C7" i="1" l="1"/>
  <c r="F7" i="1" l="1"/>
  <c r="F38" i="1" l="1"/>
  <c r="E36" i="1"/>
  <c r="E22" i="1" s="1"/>
  <c r="G22" i="1" s="1"/>
  <c r="E16" i="1"/>
  <c r="E6" i="1" l="1"/>
  <c r="G6" i="1" s="1"/>
  <c r="C36" i="1"/>
  <c r="F36" i="1" s="1"/>
  <c r="C16" i="1"/>
  <c r="F16" i="1" s="1"/>
  <c r="C22" i="1" l="1"/>
  <c r="F22" i="1" s="1"/>
  <c r="E50" i="1"/>
  <c r="G50" i="1" s="1"/>
  <c r="C6" i="1" l="1"/>
  <c r="F6" i="1" s="1"/>
  <c r="C50" i="1" l="1"/>
  <c r="F50" i="1" s="1"/>
</calcChain>
</file>

<file path=xl/sharedStrings.xml><?xml version="1.0" encoding="utf-8"?>
<sst xmlns="http://schemas.openxmlformats.org/spreadsheetml/2006/main" count="95" uniqueCount="94">
  <si>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</si>
  <si>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</si>
  <si>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</si>
  <si>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</si>
  <si>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</si>
  <si>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</si>
  <si>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</si>
  <si>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</si>
  <si>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</si>
  <si>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</si>
  <si>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</si>
  <si>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</si>
  <si>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</si>
  <si>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</si>
  <si>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</si>
  <si>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</si>
  <si>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</si>
  <si>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</si>
  <si>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</si>
  <si>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</si>
  <si>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</si>
  <si>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</si>
  <si>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</si>
  <si>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</si>
  <si>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</si>
  <si>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</si>
  <si>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</si>
  <si>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</si>
  <si>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</si>
  <si>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</si>
  <si>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</si>
  <si>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</si>
  <si>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</si>
  <si>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</si>
  <si>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</si>
  <si>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</si>
  <si>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</si>
  <si>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</si>
  <si>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</si>
  <si>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</si>
  <si>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</si>
  <si>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</si>
  <si>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</si>
  <si>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</si>
  <si>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</si>
  <si>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</si>
  <si>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</si>
  <si>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</si>
  <si>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</si>
  <si>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</si>
  <si>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</si>
  <si>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</si>
  <si>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</si>
  <si>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</si>
  <si>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</si>
  <si>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</si>
  <si>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</si>
  <si>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</si>
  <si>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</si>
  <si>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</si>
  <si>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230 116 10031 10 0000 140</t>
  </si>
  <si>
    <t>230 114 06025 10 0000 430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</si>
  <si>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</si>
  <si>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</si>
  <si>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 xml:space="preserve">Доходы от продажи материальных и нематериальных авктивов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</si>
  <si>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</si>
  <si>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</si>
  <si>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</si>
  <si>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</si>
  <si>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</si>
  <si>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</si>
  <si>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</si>
  <si>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</si>
  <si>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</si>
  <si>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</si>
  <si>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000 1 08 00000 00 0000 000</t>
  </si>
  <si>
    <t>182 105 030100 10 0000 110</t>
  </si>
  <si>
    <t>230 113 02995 10 0000 130</t>
  </si>
  <si>
    <t>Прочие доходы от компенсации затрат бюджетов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</si>
  <si>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</si>
  <si>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1821 01 02130 01 0000 110</t>
  </si>
  <si>
    <t>Исполнено за 3 кв 2024года</t>
  </si>
  <si>
    <t>Исполнено за 3кв                 2023 года</t>
  </si>
  <si>
    <t xml:space="preserve">Сведения об исполнении бюджета Ингарского сельского поселения   по доходам  за 3 кв     2024 года    и в сравнении за соответствующий период 2023 года                                                                                          </t>
  </si>
  <si>
    <t>Уточненная бюджетная роспись на 2024 год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</si>
  <si>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</si>
  <si>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230 111 05420 10 0000 120</t>
  </si>
  <si>
    <t xml:space="preserve"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
</t>
  </si>
  <si>
    <t>034 111 05326 10 0000 120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</si>
  <si>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</si>
  <si>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</si>
  <si>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развитие сети учреждений культурно-досугового типа</t>
  </si>
  <si>
    <t>230  2 02 25513 10 0000 150</t>
  </si>
  <si>
    <t>Отклонение (уменьшение-, увеличение+) по сравнению с соответствующим периодом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</si>
</sst>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7" width="15.5703125" customWidth="1"/>
  </cols>
  <sheetData>
    <row r="1" spans="1:7" x14ac:dyDescent="0.25">
      <c r="A1" s="37" t="s">
        <v>83</v>
      </c>
      <c r="B1" s="37"/>
      <c r="C1" s="37"/>
      <c r="D1" s="37"/>
      <c r="E1" s="37"/>
      <c r="F1" s="37"/>
    </row>
    <row r="2" spans="1:7" ht="45.75" customHeight="1" x14ac:dyDescent="0.25">
      <c r="A2" s="37"/>
      <c r="B2" s="37"/>
      <c r="C2" s="37"/>
      <c r="D2" s="37"/>
      <c r="E2" s="37"/>
      <c r="F2" s="37"/>
    </row>
    <row r="3" spans="1:7" ht="15.75" x14ac:dyDescent="0.25">
      <c r="B3" s="1"/>
      <c r="E3" s="36" t="s">
        <v>0</v>
      </c>
      <c r="F3" s="36"/>
    </row>
    <row r="4" spans="1:7" ht="89.25" customHeight="1" x14ac:dyDescent="0.25">
      <c r="A4" s="14" t="s">
        <v>1</v>
      </c>
      <c r="B4" s="14" t="s">
        <v>2</v>
      </c>
      <c r="C4" s="14" t="s">
        <v>84</v>
      </c>
      <c r="D4" s="14" t="s">
        <v>81</v>
      </c>
      <c r="E4" s="14" t="s">
        <v>82</v>
      </c>
      <c r="F4" s="14" t="s">
        <v>47</v>
      </c>
      <c r="G4" s="14" t="s">
        <v>93</v>
      </c>
    </row>
    <row r="5" spans="1:7" x14ac:dyDescent="0.25">
      <c r="A5" s="2">
        <v>1</v>
      </c>
      <c r="B5" s="2">
        <v>2</v>
      </c>
      <c r="C5" s="2">
        <v>3</v>
      </c>
      <c r="D5" s="2"/>
      <c r="E5" s="2">
        <v>4</v>
      </c>
      <c r="F5" s="2">
        <v>5</v>
      </c>
      <c r="G5" s="2">
        <v>5</v>
      </c>
    </row>
    <row r="6" spans="1:7" ht="15.75" x14ac:dyDescent="0.25">
      <c r="A6" s="38" t="s">
        <v>25</v>
      </c>
      <c r="B6" s="39"/>
      <c r="C6" s="19">
        <f>SUM(C7+C14+C16+C20+C22)</f>
        <v>2282212.83</v>
      </c>
      <c r="D6" s="19">
        <f>SUM(D7+D14+D16+D20+D22)</f>
        <v>871298.80999999994</v>
      </c>
      <c r="E6" s="31">
        <f>SUM(E7+E14+E16+E20+E22)</f>
        <v>1136096.05</v>
      </c>
      <c r="F6" s="28">
        <f>SUM(E6/C6*100)</f>
        <v>49.780460221144232</v>
      </c>
      <c r="G6" s="28">
        <f>SUM(D6-E6)</f>
        <v>-264797.24000000011</v>
      </c>
    </row>
    <row r="7" spans="1:7" ht="15.75" x14ac:dyDescent="0.25">
      <c r="A7" s="24"/>
      <c r="B7" s="25" t="s">
        <v>26</v>
      </c>
      <c r="C7" s="19">
        <f>SUM(C8)</f>
        <v>345400</v>
      </c>
      <c r="D7" s="19">
        <f>SUM(D8)</f>
        <v>254903.91</v>
      </c>
      <c r="E7" s="31">
        <f>SUM(E8)</f>
        <v>524956.89</v>
      </c>
      <c r="F7" s="28">
        <f>SUM(F8)</f>
        <v>73.79962651997684</v>
      </c>
      <c r="G7" s="28">
        <f t="shared" ref="G7:G50" si="0">SUM(D7-E7)</f>
        <v>-270052.98</v>
      </c>
    </row>
    <row r="8" spans="1:7" x14ac:dyDescent="0.25">
      <c r="A8" s="3" t="s">
        <v>27</v>
      </c>
      <c r="B8" s="4" t="s">
        <v>3</v>
      </c>
      <c r="C8" s="5">
        <f>SUM(C9:C12)</f>
        <v>345400</v>
      </c>
      <c r="D8" s="5">
        <f>SUM(D9:D13)</f>
        <v>254903.91</v>
      </c>
      <c r="E8" s="31">
        <f>SUM(E9:E13)</f>
        <v>524956.89</v>
      </c>
      <c r="F8" s="27">
        <f>SUM(D8/C8*100)</f>
        <v>73.79962651997684</v>
      </c>
      <c r="G8" s="28">
        <f t="shared" si="0"/>
        <v>-270052.98</v>
      </c>
    </row>
    <row r="9" spans="1:7" ht="64.5" x14ac:dyDescent="0.25">
      <c r="A9" s="15" t="s">
        <v>56</v>
      </c>
      <c r="B9" s="17" t="s">
        <v>4</v>
      </c>
      <c r="C9" s="6">
        <v>270500</v>
      </c>
      <c r="D9" s="6">
        <v>235241.97</v>
      </c>
      <c r="E9" s="32">
        <v>166018.59</v>
      </c>
      <c r="F9" s="27">
        <f t="shared" ref="F9:F50" si="1">SUM(D9/C9*100)</f>
        <v>86.965608133086874</v>
      </c>
      <c r="G9" s="28">
        <f t="shared" si="0"/>
        <v>69223.38</v>
      </c>
    </row>
    <row r="10" spans="1:7" ht="90" x14ac:dyDescent="0.25">
      <c r="A10" s="16" t="s">
        <v>28</v>
      </c>
      <c r="B10" s="18" t="s">
        <v>5</v>
      </c>
      <c r="C10" s="7">
        <v>68700</v>
      </c>
      <c r="D10" s="7">
        <v>7517.4</v>
      </c>
      <c r="E10" s="33">
        <v>64999.15</v>
      </c>
      <c r="F10" s="27">
        <f t="shared" si="1"/>
        <v>10.94235807860262</v>
      </c>
      <c r="G10" s="28">
        <f t="shared" si="0"/>
        <v>-57481.75</v>
      </c>
    </row>
    <row r="11" spans="1:7" ht="39" x14ac:dyDescent="0.25">
      <c r="A11" s="16" t="s">
        <v>32</v>
      </c>
      <c r="B11" s="18" t="s">
        <v>6</v>
      </c>
      <c r="C11" s="7">
        <v>6200</v>
      </c>
      <c r="D11" s="7">
        <v>12144.54</v>
      </c>
      <c r="E11" s="33">
        <v>6002.5</v>
      </c>
      <c r="F11" s="27">
        <f t="shared" si="1"/>
        <v>195.87967741935486</v>
      </c>
      <c r="G11" s="28">
        <f t="shared" si="0"/>
        <v>6142.0400000000009</v>
      </c>
    </row>
    <row r="12" spans="1:7" ht="77.25" x14ac:dyDescent="0.25">
      <c r="A12" s="16" t="s">
        <v>58</v>
      </c>
      <c r="B12" s="18" t="s">
        <v>59</v>
      </c>
      <c r="C12" s="7">
        <v>0</v>
      </c>
      <c r="D12" s="7">
        <v>0</v>
      </c>
      <c r="E12" s="33">
        <v>287936.59999999998</v>
      </c>
      <c r="F12" s="27">
        <v>0</v>
      </c>
      <c r="G12" s="28">
        <f t="shared" si="0"/>
        <v>-287936.59999999998</v>
      </c>
    </row>
    <row r="13" spans="1:7" ht="39" x14ac:dyDescent="0.25">
      <c r="A13" s="16" t="s">
        <v>80</v>
      </c>
      <c r="B13" s="18" t="s">
        <v>79</v>
      </c>
      <c r="C13" s="7">
        <v>0</v>
      </c>
      <c r="D13" s="7">
        <v>0</v>
      </c>
      <c r="E13" s="33">
        <v>0.05</v>
      </c>
      <c r="F13" s="27">
        <v>0</v>
      </c>
      <c r="G13" s="28">
        <f t="shared" si="0"/>
        <v>-0.05</v>
      </c>
    </row>
    <row r="14" spans="1:7" x14ac:dyDescent="0.25">
      <c r="A14" s="20" t="s">
        <v>76</v>
      </c>
      <c r="B14" s="21" t="s">
        <v>29</v>
      </c>
      <c r="C14" s="5">
        <f>SUM(C15)</f>
        <v>13036.2</v>
      </c>
      <c r="D14" s="5">
        <f>SUM(D15)</f>
        <v>13036.2</v>
      </c>
      <c r="E14" s="34">
        <f>SUM(E15)</f>
        <v>3226.52</v>
      </c>
      <c r="F14" s="27">
        <f t="shared" si="1"/>
        <v>100</v>
      </c>
      <c r="G14" s="28">
        <f t="shared" si="0"/>
        <v>9809.68</v>
      </c>
    </row>
    <row r="15" spans="1:7" x14ac:dyDescent="0.25">
      <c r="A15" s="16" t="s">
        <v>30</v>
      </c>
      <c r="B15" s="18" t="s">
        <v>31</v>
      </c>
      <c r="C15" s="7">
        <v>13036.2</v>
      </c>
      <c r="D15" s="7">
        <v>13036.2</v>
      </c>
      <c r="E15" s="33">
        <v>3226.52</v>
      </c>
      <c r="F15" s="27">
        <f t="shared" si="1"/>
        <v>100</v>
      </c>
      <c r="G15" s="28">
        <f t="shared" si="0"/>
        <v>9809.68</v>
      </c>
    </row>
    <row r="16" spans="1:7" x14ac:dyDescent="0.25">
      <c r="A16" s="8" t="s">
        <v>55</v>
      </c>
      <c r="B16" s="9" t="s">
        <v>7</v>
      </c>
      <c r="C16" s="5">
        <f>C17+C18+C19</f>
        <v>1612000</v>
      </c>
      <c r="D16" s="5">
        <f>SUM(D17:D19)</f>
        <v>381625.48</v>
      </c>
      <c r="E16" s="31">
        <f>E17+E18+E19</f>
        <v>299360.55</v>
      </c>
      <c r="F16" s="27">
        <f t="shared" si="1"/>
        <v>23.674037220843672</v>
      </c>
      <c r="G16" s="28">
        <f t="shared" si="0"/>
        <v>82264.929999999993</v>
      </c>
    </row>
    <row r="17" spans="1:7" ht="39" x14ac:dyDescent="0.25">
      <c r="A17" s="8" t="s">
        <v>33</v>
      </c>
      <c r="B17" s="10" t="s">
        <v>8</v>
      </c>
      <c r="C17" s="7">
        <v>713000</v>
      </c>
      <c r="D17" s="7">
        <v>71453.14</v>
      </c>
      <c r="E17" s="33">
        <v>78503.83</v>
      </c>
      <c r="F17" s="27">
        <f t="shared" si="1"/>
        <v>10.021478260869564</v>
      </c>
      <c r="G17" s="28">
        <f t="shared" si="0"/>
        <v>-7050.6900000000023</v>
      </c>
    </row>
    <row r="18" spans="1:7" ht="26.25" x14ac:dyDescent="0.25">
      <c r="A18" s="8" t="s">
        <v>34</v>
      </c>
      <c r="B18" s="10" t="s">
        <v>9</v>
      </c>
      <c r="C18" s="7">
        <v>166000</v>
      </c>
      <c r="D18" s="7">
        <v>121800.5</v>
      </c>
      <c r="E18" s="33">
        <v>115795.04</v>
      </c>
      <c r="F18" s="27">
        <f t="shared" si="1"/>
        <v>73.373795180722894</v>
      </c>
      <c r="G18" s="28">
        <f t="shared" si="0"/>
        <v>6005.4600000000064</v>
      </c>
    </row>
    <row r="19" spans="1:7" ht="26.25" x14ac:dyDescent="0.25">
      <c r="A19" s="8" t="s">
        <v>35</v>
      </c>
      <c r="B19" s="10" t="s">
        <v>10</v>
      </c>
      <c r="C19" s="7">
        <v>733000</v>
      </c>
      <c r="D19" s="7">
        <v>188371.84</v>
      </c>
      <c r="E19" s="33">
        <v>105061.68</v>
      </c>
      <c r="F19" s="27">
        <f t="shared" si="1"/>
        <v>25.69875034106412</v>
      </c>
      <c r="G19" s="28">
        <f t="shared" si="0"/>
        <v>83310.16</v>
      </c>
    </row>
    <row r="20" spans="1:7" x14ac:dyDescent="0.25">
      <c r="A20" s="30" t="s">
        <v>75</v>
      </c>
      <c r="B20" s="9" t="s">
        <v>72</v>
      </c>
      <c r="C20" s="5">
        <f>SUM(C21)</f>
        <v>200</v>
      </c>
      <c r="D20" s="5">
        <f>SUM(D21)</f>
        <v>800</v>
      </c>
      <c r="E20" s="34">
        <v>100</v>
      </c>
      <c r="F20" s="27">
        <f t="shared" si="1"/>
        <v>400</v>
      </c>
      <c r="G20" s="28">
        <f t="shared" si="0"/>
        <v>700</v>
      </c>
    </row>
    <row r="21" spans="1:7" ht="51.75" x14ac:dyDescent="0.25">
      <c r="A21" s="8" t="s">
        <v>74</v>
      </c>
      <c r="B21" s="29" t="s">
        <v>73</v>
      </c>
      <c r="C21" s="7">
        <v>200</v>
      </c>
      <c r="D21" s="7">
        <v>800</v>
      </c>
      <c r="E21" s="33">
        <v>100</v>
      </c>
      <c r="F21" s="27">
        <f t="shared" si="1"/>
        <v>400</v>
      </c>
      <c r="G21" s="28">
        <f t="shared" si="0"/>
        <v>700</v>
      </c>
    </row>
    <row r="22" spans="1:7" ht="15.75" x14ac:dyDescent="0.25">
      <c r="A22" s="40" t="s">
        <v>23</v>
      </c>
      <c r="B22" s="41"/>
      <c r="C22" s="19">
        <f>SUM(C23+C28+C32+C34+C36)</f>
        <v>311576.63</v>
      </c>
      <c r="D22" s="19">
        <f>SUM(D23+D28+D36)</f>
        <v>220933.22</v>
      </c>
      <c r="E22" s="31">
        <f>SUM(E23+E28+E32+E34+E36)</f>
        <v>308452.09000000003</v>
      </c>
      <c r="F22" s="27">
        <f t="shared" si="1"/>
        <v>70.908148663139471</v>
      </c>
      <c r="G22" s="28">
        <f t="shared" si="0"/>
        <v>-87518.870000000024</v>
      </c>
    </row>
    <row r="23" spans="1:7" ht="26.25" x14ac:dyDescent="0.25">
      <c r="A23" s="8" t="s">
        <v>37</v>
      </c>
      <c r="B23" s="9" t="s">
        <v>11</v>
      </c>
      <c r="C23" s="5">
        <f>SUM(C25:C27)</f>
        <v>6400</v>
      </c>
      <c r="D23" s="5">
        <f>SUM(D25:D27)</f>
        <v>2854.21</v>
      </c>
      <c r="E23" s="31">
        <f>SUM(E25:E25)</f>
        <v>5003.95</v>
      </c>
      <c r="F23" s="27">
        <f t="shared" si="1"/>
        <v>44.597031250000001</v>
      </c>
      <c r="G23" s="28">
        <f t="shared" si="0"/>
        <v>-2149.7399999999998</v>
      </c>
    </row>
    <row r="24" spans="1:7" ht="0.75" customHeight="1" x14ac:dyDescent="0.25">
      <c r="A24" s="8" t="s">
        <v>12</v>
      </c>
      <c r="B24" s="10" t="s">
        <v>13</v>
      </c>
      <c r="C24" s="7"/>
      <c r="D24" s="7"/>
      <c r="E24" s="33"/>
      <c r="F24" s="27" t="e">
        <f t="shared" si="1"/>
        <v>#DIV/0!</v>
      </c>
      <c r="G24" s="28">
        <f t="shared" si="0"/>
        <v>0</v>
      </c>
    </row>
    <row r="25" spans="1:7" ht="64.5" x14ac:dyDescent="0.25">
      <c r="A25" s="8" t="s">
        <v>36</v>
      </c>
      <c r="B25" s="10" t="s">
        <v>38</v>
      </c>
      <c r="C25" s="7">
        <v>6400</v>
      </c>
      <c r="D25" s="7">
        <v>2780.71</v>
      </c>
      <c r="E25" s="33">
        <v>5003.95</v>
      </c>
      <c r="F25" s="27">
        <f t="shared" si="1"/>
        <v>43.448593750000001</v>
      </c>
      <c r="G25" s="28">
        <f t="shared" si="0"/>
        <v>-2223.2399999999998</v>
      </c>
    </row>
    <row r="26" spans="1:7" ht="115.5" x14ac:dyDescent="0.25">
      <c r="A26" s="8" t="s">
        <v>86</v>
      </c>
      <c r="B26" s="10" t="s">
        <v>85</v>
      </c>
      <c r="C26" s="7">
        <v>0</v>
      </c>
      <c r="D26" s="7">
        <v>34.79</v>
      </c>
      <c r="E26" s="33">
        <v>0</v>
      </c>
      <c r="F26" s="27">
        <v>0</v>
      </c>
      <c r="G26" s="28">
        <f t="shared" si="0"/>
        <v>34.79</v>
      </c>
    </row>
    <row r="27" spans="1:7" ht="128.25" x14ac:dyDescent="0.25">
      <c r="A27" s="8" t="s">
        <v>88</v>
      </c>
      <c r="B27" s="10" t="s">
        <v>87</v>
      </c>
      <c r="C27" s="7">
        <v>0</v>
      </c>
      <c r="D27" s="7">
        <v>38.71</v>
      </c>
      <c r="E27" s="33">
        <v>0</v>
      </c>
      <c r="F27" s="27">
        <v>0</v>
      </c>
      <c r="G27" s="28">
        <f t="shared" si="0"/>
        <v>38.71</v>
      </c>
    </row>
    <row r="28" spans="1:7" ht="26.25" x14ac:dyDescent="0.25">
      <c r="A28" s="26" t="s">
        <v>39</v>
      </c>
      <c r="B28" s="9" t="s">
        <v>14</v>
      </c>
      <c r="C28" s="5">
        <f>SUM(C29:C30)</f>
        <v>300376.63</v>
      </c>
      <c r="D28" s="5">
        <f>SUM(D29:D30)</f>
        <v>214479.01</v>
      </c>
      <c r="E28" s="31">
        <f>SUM(E29+E30)</f>
        <v>268636.3</v>
      </c>
      <c r="F28" s="27">
        <f t="shared" si="1"/>
        <v>71.403361173603955</v>
      </c>
      <c r="G28" s="28">
        <f t="shared" si="0"/>
        <v>-54157.289999999979</v>
      </c>
    </row>
    <row r="29" spans="1:7" ht="25.5" x14ac:dyDescent="0.25">
      <c r="A29" s="8" t="s">
        <v>40</v>
      </c>
      <c r="B29" s="11" t="s">
        <v>41</v>
      </c>
      <c r="C29" s="7">
        <v>33000</v>
      </c>
      <c r="D29" s="7">
        <v>16500</v>
      </c>
      <c r="E29" s="33">
        <v>23500</v>
      </c>
      <c r="F29" s="27">
        <f t="shared" si="1"/>
        <v>50</v>
      </c>
      <c r="G29" s="28">
        <f t="shared" si="0"/>
        <v>-7000</v>
      </c>
    </row>
    <row r="30" spans="1:7" ht="42.75" customHeight="1" x14ac:dyDescent="0.25">
      <c r="A30" s="8" t="s">
        <v>48</v>
      </c>
      <c r="B30" s="11" t="s">
        <v>57</v>
      </c>
      <c r="C30" s="7">
        <v>267376.63</v>
      </c>
      <c r="D30" s="7">
        <v>197979.01</v>
      </c>
      <c r="E30" s="33">
        <v>245136.3</v>
      </c>
      <c r="F30" s="27">
        <f t="shared" si="1"/>
        <v>74.044994134304105</v>
      </c>
      <c r="G30" s="28">
        <f t="shared" si="0"/>
        <v>-47157.289999999979</v>
      </c>
    </row>
    <row r="31" spans="1:7" ht="26.25" customHeight="1" x14ac:dyDescent="0.25">
      <c r="A31" s="8" t="s">
        <v>77</v>
      </c>
      <c r="B31" s="11" t="s">
        <v>78</v>
      </c>
      <c r="C31" s="7">
        <v>0</v>
      </c>
      <c r="D31" s="7"/>
      <c r="E31" s="33">
        <v>0</v>
      </c>
      <c r="F31" s="27" t="e">
        <f t="shared" si="1"/>
        <v>#DIV/0!</v>
      </c>
      <c r="G31" s="28">
        <f t="shared" si="0"/>
        <v>0</v>
      </c>
    </row>
    <row r="32" spans="1:7" ht="25.5" customHeight="1" x14ac:dyDescent="0.25">
      <c r="A32" s="26" t="s">
        <v>61</v>
      </c>
      <c r="B32" s="12" t="s">
        <v>64</v>
      </c>
      <c r="C32" s="5">
        <v>0</v>
      </c>
      <c r="D32" s="5">
        <v>0</v>
      </c>
      <c r="E32" s="34">
        <f>SUM(E33)</f>
        <v>6011.84</v>
      </c>
      <c r="F32" s="27">
        <v>0</v>
      </c>
      <c r="G32" s="28">
        <f t="shared" si="0"/>
        <v>-6011.84</v>
      </c>
    </row>
    <row r="33" spans="1:7" ht="27" customHeight="1" x14ac:dyDescent="0.25">
      <c r="A33" s="8" t="s">
        <v>63</v>
      </c>
      <c r="B33" s="11" t="s">
        <v>62</v>
      </c>
      <c r="C33" s="7">
        <v>0</v>
      </c>
      <c r="D33" s="7">
        <v>0</v>
      </c>
      <c r="E33" s="33">
        <v>6011.84</v>
      </c>
      <c r="F33" s="27">
        <v>0</v>
      </c>
      <c r="G33" s="28">
        <f t="shared" si="0"/>
        <v>-6011.84</v>
      </c>
    </row>
    <row r="34" spans="1:7" ht="30" customHeight="1" x14ac:dyDescent="0.25">
      <c r="A34" s="26" t="s">
        <v>60</v>
      </c>
      <c r="B34" s="12" t="s">
        <v>67</v>
      </c>
      <c r="C34" s="5">
        <v>0</v>
      </c>
      <c r="D34" s="5">
        <v>0</v>
      </c>
      <c r="E34" s="34">
        <v>25200</v>
      </c>
      <c r="F34" s="27">
        <v>0</v>
      </c>
      <c r="G34" s="28">
        <f t="shared" si="0"/>
        <v>-25200</v>
      </c>
    </row>
    <row r="35" spans="1:7" ht="32.25" customHeight="1" x14ac:dyDescent="0.25">
      <c r="A35" s="8" t="s">
        <v>66</v>
      </c>
      <c r="B35" s="11" t="s">
        <v>65</v>
      </c>
      <c r="C35" s="7">
        <v>0</v>
      </c>
      <c r="D35" s="7">
        <v>0</v>
      </c>
      <c r="E35" s="33">
        <v>25200</v>
      </c>
      <c r="F35" s="27">
        <v>0</v>
      </c>
      <c r="G35" s="28">
        <f t="shared" si="0"/>
        <v>-25200</v>
      </c>
    </row>
    <row r="36" spans="1:7" x14ac:dyDescent="0.25">
      <c r="A36" s="26" t="s">
        <v>43</v>
      </c>
      <c r="B36" s="12" t="s">
        <v>15</v>
      </c>
      <c r="C36" s="5">
        <f>C37</f>
        <v>4800</v>
      </c>
      <c r="D36" s="5">
        <v>3600</v>
      </c>
      <c r="E36" s="34">
        <f>E37</f>
        <v>3600</v>
      </c>
      <c r="F36" s="27">
        <f t="shared" si="1"/>
        <v>75</v>
      </c>
      <c r="G36" s="28">
        <f t="shared" si="0"/>
        <v>0</v>
      </c>
    </row>
    <row r="37" spans="1:7" x14ac:dyDescent="0.25">
      <c r="A37" s="8" t="s">
        <v>42</v>
      </c>
      <c r="B37" s="11" t="s">
        <v>15</v>
      </c>
      <c r="C37" s="7">
        <v>4800</v>
      </c>
      <c r="D37" s="7">
        <v>3600</v>
      </c>
      <c r="E37" s="33">
        <v>3600</v>
      </c>
      <c r="F37" s="27">
        <f t="shared" si="1"/>
        <v>75</v>
      </c>
      <c r="G37" s="28">
        <f t="shared" si="0"/>
        <v>0</v>
      </c>
    </row>
    <row r="38" spans="1:7" ht="21" customHeight="1" x14ac:dyDescent="0.25">
      <c r="A38" s="22" t="s">
        <v>44</v>
      </c>
      <c r="B38" s="23" t="s">
        <v>24</v>
      </c>
      <c r="C38" s="19">
        <f>SUM(C39+C48+C49)</f>
        <v>27719784.77</v>
      </c>
      <c r="D38" s="19">
        <f>SUM(D39+D48+D49)</f>
        <v>20004811.23</v>
      </c>
      <c r="E38" s="31">
        <f>SUM(E39+E48+E49)</f>
        <v>12691607.5</v>
      </c>
      <c r="F38" s="27">
        <f t="shared" si="1"/>
        <v>72.167989022953734</v>
      </c>
      <c r="G38" s="28">
        <f t="shared" si="0"/>
        <v>7313203.7300000004</v>
      </c>
    </row>
    <row r="39" spans="1:7" ht="39" x14ac:dyDescent="0.25">
      <c r="A39" s="26" t="s">
        <v>45</v>
      </c>
      <c r="B39" s="9" t="s">
        <v>16</v>
      </c>
      <c r="C39" s="5">
        <f>SUM(C40:C47)</f>
        <v>27690671.59</v>
      </c>
      <c r="D39" s="5">
        <f>SUM(D40:D47)</f>
        <v>20001103.5</v>
      </c>
      <c r="E39" s="31">
        <f>SUM(E40:E47)</f>
        <v>12778415.5</v>
      </c>
      <c r="F39" s="27">
        <f t="shared" si="1"/>
        <v>72.230474566110018</v>
      </c>
      <c r="G39" s="28">
        <f t="shared" si="0"/>
        <v>7222688</v>
      </c>
    </row>
    <row r="40" spans="1:7" ht="26.25" x14ac:dyDescent="0.25">
      <c r="A40" s="8" t="s">
        <v>54</v>
      </c>
      <c r="B40" s="10" t="s">
        <v>17</v>
      </c>
      <c r="C40" s="7">
        <v>11115800</v>
      </c>
      <c r="D40" s="7">
        <v>8336852</v>
      </c>
      <c r="E40" s="33">
        <v>7977901</v>
      </c>
      <c r="F40" s="27">
        <f t="shared" si="1"/>
        <v>75.000017992407209</v>
      </c>
      <c r="G40" s="28">
        <f t="shared" si="0"/>
        <v>358951</v>
      </c>
    </row>
    <row r="41" spans="1:7" ht="26.25" x14ac:dyDescent="0.25">
      <c r="A41" s="8" t="s">
        <v>53</v>
      </c>
      <c r="B41" s="10" t="s">
        <v>22</v>
      </c>
      <c r="C41" s="7">
        <v>1997918.93</v>
      </c>
      <c r="D41" s="7">
        <v>1412141.93</v>
      </c>
      <c r="E41" s="33">
        <v>580557.17000000004</v>
      </c>
      <c r="F41" s="27">
        <f t="shared" si="1"/>
        <v>70.680642182012861</v>
      </c>
      <c r="G41" s="28">
        <f t="shared" si="0"/>
        <v>831584.75999999989</v>
      </c>
    </row>
    <row r="42" spans="1:7" ht="51.75" x14ac:dyDescent="0.25">
      <c r="A42" s="8" t="s">
        <v>90</v>
      </c>
      <c r="B42" s="10" t="s">
        <v>89</v>
      </c>
      <c r="C42" s="7">
        <v>600000</v>
      </c>
      <c r="D42" s="7">
        <v>600000</v>
      </c>
      <c r="E42" s="33">
        <v>0</v>
      </c>
      <c r="F42" s="27">
        <f t="shared" si="1"/>
        <v>100</v>
      </c>
      <c r="G42" s="28">
        <f t="shared" si="0"/>
        <v>600000</v>
      </c>
    </row>
    <row r="43" spans="1:7" ht="26.25" x14ac:dyDescent="0.25">
      <c r="A43" s="8" t="s">
        <v>92</v>
      </c>
      <c r="B43" s="10" t="s">
        <v>91</v>
      </c>
      <c r="C43" s="7">
        <v>8135483.8700000001</v>
      </c>
      <c r="D43" s="7">
        <v>4870970.1500000004</v>
      </c>
      <c r="E43" s="33">
        <v>0</v>
      </c>
      <c r="F43" s="27">
        <f t="shared" si="1"/>
        <v>59.873146180793803</v>
      </c>
      <c r="G43" s="28">
        <f t="shared" si="0"/>
        <v>4870970.1500000004</v>
      </c>
    </row>
    <row r="44" spans="1:7" x14ac:dyDescent="0.25">
      <c r="A44" s="8" t="s">
        <v>69</v>
      </c>
      <c r="B44" s="10" t="s">
        <v>68</v>
      </c>
      <c r="C44" s="7">
        <v>0</v>
      </c>
      <c r="D44" s="7">
        <v>0</v>
      </c>
      <c r="E44" s="33">
        <v>344526.53</v>
      </c>
      <c r="F44" s="27">
        <v>0</v>
      </c>
      <c r="G44" s="28">
        <f t="shared" si="0"/>
        <v>-344526.53</v>
      </c>
    </row>
    <row r="45" spans="1:7" x14ac:dyDescent="0.25">
      <c r="A45" s="8" t="s">
        <v>52</v>
      </c>
      <c r="B45" s="11" t="s">
        <v>18</v>
      </c>
      <c r="C45" s="7">
        <v>1413785.32</v>
      </c>
      <c r="D45" s="7">
        <v>549999.94999999995</v>
      </c>
      <c r="E45" s="33">
        <v>986257.14</v>
      </c>
      <c r="F45" s="27">
        <f t="shared" si="1"/>
        <v>38.902649661123931</v>
      </c>
      <c r="G45" s="28">
        <f t="shared" si="0"/>
        <v>-436257.19000000006</v>
      </c>
    </row>
    <row r="46" spans="1:7" ht="39" x14ac:dyDescent="0.25">
      <c r="A46" s="8" t="s">
        <v>51</v>
      </c>
      <c r="B46" s="10" t="s">
        <v>19</v>
      </c>
      <c r="C46" s="7">
        <v>345750</v>
      </c>
      <c r="D46" s="7">
        <v>199206</v>
      </c>
      <c r="E46" s="33">
        <v>192738.06</v>
      </c>
      <c r="F46" s="27">
        <f t="shared" si="1"/>
        <v>57.615618221258138</v>
      </c>
      <c r="G46" s="28">
        <f t="shared" si="0"/>
        <v>6467.9400000000023</v>
      </c>
    </row>
    <row r="47" spans="1:7" ht="26.25" x14ac:dyDescent="0.25">
      <c r="A47" s="8" t="s">
        <v>50</v>
      </c>
      <c r="B47" s="10" t="s">
        <v>46</v>
      </c>
      <c r="C47" s="7">
        <v>4081933.47</v>
      </c>
      <c r="D47" s="7">
        <v>4031933.47</v>
      </c>
      <c r="E47" s="33">
        <v>2696435.6</v>
      </c>
      <c r="F47" s="27">
        <f t="shared" si="1"/>
        <v>98.775090276030397</v>
      </c>
      <c r="G47" s="28">
        <f t="shared" si="0"/>
        <v>1335497.8700000001</v>
      </c>
    </row>
    <row r="48" spans="1:7" ht="26.25" x14ac:dyDescent="0.25">
      <c r="A48" s="26" t="s">
        <v>71</v>
      </c>
      <c r="B48" s="9" t="s">
        <v>70</v>
      </c>
      <c r="C48" s="5">
        <v>55405.45</v>
      </c>
      <c r="D48" s="5">
        <v>30000</v>
      </c>
      <c r="E48" s="34">
        <v>17700</v>
      </c>
      <c r="F48" s="27">
        <f t="shared" si="1"/>
        <v>54.146297882248049</v>
      </c>
      <c r="G48" s="28">
        <f t="shared" si="0"/>
        <v>12300</v>
      </c>
    </row>
    <row r="49" spans="1:7" ht="38.25" x14ac:dyDescent="0.25">
      <c r="A49" s="35" t="s">
        <v>49</v>
      </c>
      <c r="B49" s="12" t="s">
        <v>20</v>
      </c>
      <c r="C49" s="5">
        <v>-26292.27</v>
      </c>
      <c r="D49" s="5">
        <v>-26292.27</v>
      </c>
      <c r="E49" s="34">
        <v>-104508</v>
      </c>
      <c r="F49" s="27">
        <f t="shared" si="1"/>
        <v>100</v>
      </c>
      <c r="G49" s="28">
        <f t="shared" si="0"/>
        <v>78215.73</v>
      </c>
    </row>
    <row r="50" spans="1:7" x14ac:dyDescent="0.25">
      <c r="A50" s="3"/>
      <c r="B50" s="13" t="s">
        <v>21</v>
      </c>
      <c r="C50" s="5">
        <f>SUM(C38+C6)</f>
        <v>30001997.600000001</v>
      </c>
      <c r="D50" s="5">
        <f>SUM(D6+D38)</f>
        <v>20876110.039999999</v>
      </c>
      <c r="E50" s="31">
        <f>SUM(E38+E6)</f>
        <v>13827703.550000001</v>
      </c>
      <c r="F50" s="27">
        <f t="shared" si="1"/>
        <v>69.582400206578242</v>
      </c>
      <c r="G50" s="28">
        <f t="shared" si="0"/>
        <v>7048406.4899999984</v>
      </c>
    </row>
    <row r="51" spans="1:7" x14ac:dyDescent="0.25">
      <c r="G51" s="28">
        <f t="shared" ref="G51" si="2">SUM(F51-E51)</f>
        <v>0</v>
      </c>
    </row>
  </sheetData>
  <mergeCells count="4">
    <mergeCell ref="E3:F3"/>
    <mergeCell ref="A1:F2"/>
    <mergeCell ref="A6:B6"/>
    <mergeCell ref="A22:B2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2024-10-10T10:48:35Z</dcterms:modified>
</cp:coreProperties>
</file>