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3" i="1" l="1"/>
  <c r="D35" i="1" l="1"/>
  <c r="D23" i="1"/>
  <c r="D36" i="1"/>
  <c r="E22" i="1"/>
  <c r="C18" i="1"/>
  <c r="E32" i="1"/>
  <c r="E31" i="1"/>
  <c r="D31" i="1"/>
  <c r="C31" i="1"/>
  <c r="E27" i="1" l="1"/>
  <c r="D27" i="1"/>
  <c r="E28" i="1"/>
  <c r="E29" i="1"/>
  <c r="D14" i="1" l="1"/>
  <c r="D19" i="1"/>
  <c r="D18" i="1" s="1"/>
  <c r="D8" i="1"/>
  <c r="D7" i="1" s="1"/>
  <c r="C19" i="1"/>
  <c r="C27" i="1"/>
  <c r="C8" i="1"/>
  <c r="C7" i="1" s="1"/>
  <c r="D12" i="1"/>
  <c r="C12" i="1"/>
  <c r="E40" i="1"/>
  <c r="E39" i="1"/>
  <c r="D6" i="1" l="1"/>
  <c r="D46" i="1" s="1"/>
  <c r="E46" i="1" s="1"/>
  <c r="E26" i="1"/>
  <c r="E21" i="1"/>
  <c r="E20" i="1"/>
  <c r="E17" i="1"/>
  <c r="E16" i="1"/>
  <c r="E15" i="1"/>
  <c r="E11" i="1"/>
  <c r="E10" i="1"/>
  <c r="E44" i="1"/>
  <c r="E43" i="1"/>
  <c r="E42" i="1"/>
  <c r="E41" i="1"/>
  <c r="E38" i="1"/>
  <c r="E37" i="1"/>
  <c r="E34" i="1"/>
  <c r="E25" i="1"/>
  <c r="E24" i="1"/>
  <c r="C36" i="1" l="1"/>
  <c r="C35" i="1" s="1"/>
  <c r="E19" i="1" l="1"/>
  <c r="E36" i="1"/>
  <c r="C23" i="1"/>
  <c r="E23" i="1" l="1"/>
  <c r="E35" i="1"/>
  <c r="C33" i="1" l="1"/>
  <c r="C14" i="1"/>
  <c r="C6" i="1" l="1"/>
  <c r="C46" i="1" s="1"/>
  <c r="E33" i="1"/>
  <c r="E9" i="1"/>
  <c r="E18" i="1" l="1"/>
  <c r="E7" i="1"/>
  <c r="E6" i="1"/>
  <c r="E8" i="1"/>
</calcChain>
</file>

<file path=xl/sharedStrings.xml><?xml version="1.0" encoding="utf-8"?>
<sst xmlns="http://schemas.openxmlformats.org/spreadsheetml/2006/main" count="84" uniqueCount="83">
  <si>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</si>
  <si>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</si>
  <si>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</si>
  <si>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</si>
  <si>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</si>
  <si>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</si>
  <si>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</si>
  <si>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</si>
  <si>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</si>
  <si>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</si>
  <si>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</si>
  <si>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</si>
  <si>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</si>
  <si>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</si>
  <si>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</si>
  <si>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</si>
  <si>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</si>
  <si>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</si>
  <si>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</si>
  <si>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</si>
  <si>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</si>
  <si>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</si>
  <si>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</si>
  <si>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</si>
  <si>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</si>
  <si>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</si>
  <si>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</si>
  <si>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</si>
  <si>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</si>
  <si>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</si>
  <si>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</si>
  <si>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</si>
  <si>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</si>
  <si>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</si>
  <si>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</si>
  <si>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</si>
  <si>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</si>
  <si>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</si>
  <si>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</si>
  <si>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</si>
  <si>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</si>
  <si>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</si>
  <si>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</si>
  <si>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</si>
  <si>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</si>
  <si>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</si>
  <si>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</si>
  <si>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</si>
  <si>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</si>
  <si>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</si>
  <si>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</si>
  <si>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</si>
  <si>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</si>
  <si>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</si>
  <si>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</si>
  <si>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</si>
  <si>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</si>
  <si>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</si>
  <si>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</si>
  <si>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230 202 25576 10 0000 150</t>
  </si>
  <si>
    <t>Субсидии бюджетам сельских поселений на обеспечение комплексного развития сельских территорий</t>
  </si>
  <si>
    <t>Доходы от сдачи в аренду имущества, составляющего казну сельских поселений(за исключением земельных участков)</t>
  </si>
  <si>
    <t>ДОХОДЫ ОТ ПРОДАЖИ МАТЕРИАЛЬНЫХ И НЕМАТЕРИАЛЬНЫХ АКТИВОВ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</si>
  <si>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</si>
  <si>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230 1 14 02052 10 0000 440</t>
  </si>
  <si>
    <t>230 1 14 00000 00 0000 000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</si>
  <si>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</si>
  <si>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</si>
  <si>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поддержку отрасли культуры</t>
  </si>
  <si>
    <t>230 2 02 25519 10 0000 150</t>
  </si>
  <si>
    <t>Уточненная бюджетная роспись на 2021 год</t>
  </si>
  <si>
    <t>230 1 11 05075 10 0000 120</t>
  </si>
  <si>
    <t>230 111 05035 10 0000 120</t>
  </si>
  <si>
    <t>Доходы от сдачи в аренду имущества, находящегося в оперативном управлении органов сельских поселений и  созданных ими учреждений (за исключением имущества муниципальных бюджетных и автономных учреждений)</t>
  </si>
  <si>
    <t>230 114 06025 10 0000 430</t>
  </si>
  <si>
    <t>230 1 14 02053 10 0000 410</t>
  </si>
  <si>
    <t>Доходы от реализации иного имущества 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</t>
  </si>
  <si>
    <t xml:space="preserve">Сведения об исполнении бюджета Ингарского сельского поселения   по доходам в разрезе видов доходов в сравнении с запланированными на соответствующий период (финансовый год)  за 4 квартал     2021 года                                                                                      </t>
  </si>
  <si>
    <t>230 116 00000 00 0000 000</t>
  </si>
  <si>
    <t>ШТРАФЫ ,САНКЦИИ, ВОЗМЕЩЕНИЕ УЩЕРБА</t>
  </si>
  <si>
    <t>230 116 07010 10 0000 140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</si>
  <si>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</si>
  <si>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Исполнено за                                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</si>
</sst>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419]General"/>
    <numFmt numFmtId="166" formatCode="[$-419]#,##0.00"/>
    <numFmt numFmtId="167" formatCode="&quot; &quot;#,##0.00&quot;    &quot;;&quot;-&quot;#,##0.00&quot;    &quot;;&quot; -&quot;#&quot;   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EBF1D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9" fillId="0" borderId="0" applyBorder="0" applyProtection="0"/>
    <xf numFmtId="167" fontId="9" fillId="0" borderId="0" applyBorder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1" applyNumberFormat="1" applyFont="1" applyBorder="1" applyAlignment="1">
      <alignment horizontal="center" vertical="center"/>
    </xf>
    <xf numFmtId="165" fontId="8" fillId="0" borderId="7" xfId="2" applyFont="1" applyFill="1" applyBorder="1" applyAlignment="1" applyProtection="1">
      <alignment horizontal="center" vertical="center" wrapText="1"/>
    </xf>
    <xf numFmtId="165" fontId="5" fillId="0" borderId="7" xfId="2" applyFont="1" applyFill="1" applyBorder="1" applyAlignment="1" applyProtection="1">
      <alignment horizontal="center"/>
    </xf>
    <xf numFmtId="166" fontId="8" fillId="5" borderId="7" xfId="2" applyNumberFormat="1" applyFont="1" applyFill="1" applyBorder="1" applyAlignment="1" applyProtection="1">
      <alignment horizontal="center" vertical="center"/>
    </xf>
    <xf numFmtId="166" fontId="8" fillId="0" borderId="7" xfId="2" applyNumberFormat="1" applyFont="1" applyFill="1" applyBorder="1" applyAlignment="1" applyProtection="1">
      <alignment horizontal="center" vertical="center"/>
    </xf>
    <xf numFmtId="166" fontId="5" fillId="0" borderId="8" xfId="3" applyNumberFormat="1" applyFont="1" applyFill="1" applyBorder="1" applyAlignment="1" applyProtection="1">
      <alignment horizontal="center" vertical="center"/>
    </xf>
    <xf numFmtId="166" fontId="5" fillId="0" borderId="7" xfId="3" applyNumberFormat="1" applyFont="1" applyFill="1" applyBorder="1" applyAlignment="1" applyProtection="1">
      <alignment horizontal="center" vertical="center"/>
    </xf>
    <xf numFmtId="166" fontId="8" fillId="0" borderId="7" xfId="3" applyNumberFormat="1" applyFont="1" applyFill="1" applyBorder="1" applyAlignment="1" applyProtection="1">
      <alignment horizontal="center" vertical="center"/>
    </xf>
    <xf numFmtId="166" fontId="5" fillId="0" borderId="7" xfId="2" applyNumberFormat="1" applyFont="1" applyFill="1" applyBorder="1" applyAlignment="1" applyProtection="1">
      <alignment horizontal="center" vertical="center"/>
    </xf>
    <xf numFmtId="165" fontId="9" fillId="0" borderId="0" xfId="2" applyFont="1" applyFill="1" applyAlignment="1" applyProtection="1"/>
    <xf numFmtId="0" fontId="8" fillId="2" borderId="2" xfId="0" applyFont="1" applyFill="1" applyBorder="1" applyAlignment="1">
      <alignment horizontal="left" wrapText="1"/>
    </xf>
    <xf numFmtId="166" fontId="5" fillId="5" borderId="7" xfId="2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4">
    <cellStyle name="Excel Built-in Comma" xfId="3"/>
    <cellStyle name="Excel Built-in Normal" xfId="2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34" workbookViewId="0">
      <selection activeCell="D34" sqref="D34"/>
    </sheetView>
  </sheetViews>
  <sheetFormatPr defaultRowHeight="15" x14ac:dyDescent="0.25"/>
  <cols>
    <col min="1" max="1" width="25.42578125" customWidth="1"/>
    <col min="2" max="2" width="55.140625" customWidth="1"/>
    <col min="3" max="3" width="16.140625" customWidth="1"/>
    <col min="4" max="4" width="17.140625" style="44" customWidth="1"/>
    <col min="5" max="5" width="15.5703125" customWidth="1"/>
  </cols>
  <sheetData>
    <row r="1" spans="1:5" x14ac:dyDescent="0.25">
      <c r="A1" s="49" t="s">
        <v>77</v>
      </c>
      <c r="B1" s="49"/>
      <c r="C1" s="49"/>
      <c r="D1" s="49"/>
      <c r="E1" s="49"/>
    </row>
    <row r="2" spans="1:5" ht="45.75" customHeight="1" x14ac:dyDescent="0.25">
      <c r="A2" s="49"/>
      <c r="B2" s="49"/>
      <c r="C2" s="49"/>
      <c r="D2" s="49"/>
      <c r="E2" s="49"/>
    </row>
    <row r="3" spans="1:5" ht="15.75" x14ac:dyDescent="0.25">
      <c r="B3" s="1"/>
      <c r="D3" s="48" t="s">
        <v>0</v>
      </c>
      <c r="E3" s="48"/>
    </row>
    <row r="4" spans="1:5" ht="89.25" customHeight="1" x14ac:dyDescent="0.25">
      <c r="A4" s="15" t="s">
        <v>1</v>
      </c>
      <c r="B4" s="15" t="s">
        <v>2</v>
      </c>
      <c r="C4" s="15" t="s">
        <v>70</v>
      </c>
      <c r="D4" s="36" t="s">
        <v>82</v>
      </c>
      <c r="E4" s="15" t="s">
        <v>46</v>
      </c>
    </row>
    <row r="5" spans="1:5" x14ac:dyDescent="0.25">
      <c r="A5" s="2">
        <v>1</v>
      </c>
      <c r="B5" s="2">
        <v>2</v>
      </c>
      <c r="C5" s="2">
        <v>3</v>
      </c>
      <c r="D5" s="37"/>
      <c r="E5" s="2">
        <v>5</v>
      </c>
    </row>
    <row r="6" spans="1:5" ht="15.75" x14ac:dyDescent="0.25">
      <c r="A6" s="50" t="s">
        <v>24</v>
      </c>
      <c r="B6" s="51"/>
      <c r="C6" s="20">
        <f>SUM(C7+C12+C14+C18)</f>
        <v>4035492.07</v>
      </c>
      <c r="D6" s="38">
        <f>SUM(D7+D12+D14+D18)</f>
        <v>3968853.49</v>
      </c>
      <c r="E6" s="32">
        <f t="shared" ref="E6:E11" si="0">D6/C6*100</f>
        <v>98.348687623613657</v>
      </c>
    </row>
    <row r="7" spans="1:5" ht="15.75" x14ac:dyDescent="0.25">
      <c r="A7" s="25"/>
      <c r="B7" s="26" t="s">
        <v>25</v>
      </c>
      <c r="C7" s="20">
        <f>SUM(C8)</f>
        <v>235500</v>
      </c>
      <c r="D7" s="38">
        <f>SUM(D8)</f>
        <v>224453.82</v>
      </c>
      <c r="E7" s="32">
        <f t="shared" si="0"/>
        <v>95.30947770700638</v>
      </c>
    </row>
    <row r="8" spans="1:5" x14ac:dyDescent="0.25">
      <c r="A8" s="3" t="s">
        <v>26</v>
      </c>
      <c r="B8" s="4" t="s">
        <v>3</v>
      </c>
      <c r="C8" s="5">
        <f>SUM(C9:C11)</f>
        <v>235500</v>
      </c>
      <c r="D8" s="39">
        <f>SUM(D9:D11)</f>
        <v>224453.82</v>
      </c>
      <c r="E8" s="31">
        <f t="shared" si="0"/>
        <v>95.30947770700638</v>
      </c>
    </row>
    <row r="9" spans="1:5" ht="64.5" x14ac:dyDescent="0.25">
      <c r="A9" s="16" t="s">
        <v>55</v>
      </c>
      <c r="B9" s="18" t="s">
        <v>4</v>
      </c>
      <c r="C9" s="6">
        <v>227250</v>
      </c>
      <c r="D9" s="40">
        <v>220068.35</v>
      </c>
      <c r="E9" s="29">
        <f t="shared" si="0"/>
        <v>96.839757975797582</v>
      </c>
    </row>
    <row r="10" spans="1:5" ht="90" x14ac:dyDescent="0.25">
      <c r="A10" s="17" t="s">
        <v>27</v>
      </c>
      <c r="B10" s="19" t="s">
        <v>5</v>
      </c>
      <c r="C10" s="7">
        <v>250</v>
      </c>
      <c r="D10" s="41">
        <v>127.74</v>
      </c>
      <c r="E10" s="29">
        <f t="shared" si="0"/>
        <v>51.095999999999997</v>
      </c>
    </row>
    <row r="11" spans="1:5" ht="39" x14ac:dyDescent="0.25">
      <c r="A11" s="17" t="s">
        <v>31</v>
      </c>
      <c r="B11" s="19" t="s">
        <v>6</v>
      </c>
      <c r="C11" s="7">
        <v>8000</v>
      </c>
      <c r="D11" s="41">
        <v>4257.7299999999996</v>
      </c>
      <c r="E11" s="29">
        <f t="shared" si="0"/>
        <v>53.221624999999996</v>
      </c>
    </row>
    <row r="12" spans="1:5" x14ac:dyDescent="0.25">
      <c r="A12" s="21"/>
      <c r="B12" s="22" t="s">
        <v>28</v>
      </c>
      <c r="C12" s="5">
        <f>SUM(C13)</f>
        <v>25580.1</v>
      </c>
      <c r="D12" s="42">
        <f>SUM(D13)</f>
        <v>25577.38</v>
      </c>
      <c r="E12" s="35">
        <v>100</v>
      </c>
    </row>
    <row r="13" spans="1:5" x14ac:dyDescent="0.25">
      <c r="A13" s="17" t="s">
        <v>29</v>
      </c>
      <c r="B13" s="19" t="s">
        <v>30</v>
      </c>
      <c r="C13" s="7">
        <v>25580.1</v>
      </c>
      <c r="D13" s="41">
        <v>25577.38</v>
      </c>
      <c r="E13" s="30">
        <v>100</v>
      </c>
    </row>
    <row r="14" spans="1:5" x14ac:dyDescent="0.25">
      <c r="A14" s="8" t="s">
        <v>54</v>
      </c>
      <c r="B14" s="9" t="s">
        <v>7</v>
      </c>
      <c r="C14" s="5">
        <f>C15+C16+C17</f>
        <v>1479000</v>
      </c>
      <c r="D14" s="39">
        <f>SUM(D15:D17)</f>
        <v>1438319.4</v>
      </c>
      <c r="E14" s="31">
        <v>10</v>
      </c>
    </row>
    <row r="15" spans="1:5" ht="39" x14ac:dyDescent="0.25">
      <c r="A15" s="8" t="s">
        <v>32</v>
      </c>
      <c r="B15" s="10" t="s">
        <v>8</v>
      </c>
      <c r="C15" s="7">
        <v>499000</v>
      </c>
      <c r="D15" s="41">
        <v>517402.81</v>
      </c>
      <c r="E15" s="29">
        <f>D15/C15*100</f>
        <v>103.6879378757515</v>
      </c>
    </row>
    <row r="16" spans="1:5" ht="26.25" x14ac:dyDescent="0.25">
      <c r="A16" s="8" t="s">
        <v>33</v>
      </c>
      <c r="B16" s="10" t="s">
        <v>9</v>
      </c>
      <c r="C16" s="7">
        <v>320000</v>
      </c>
      <c r="D16" s="41">
        <v>320006.43</v>
      </c>
      <c r="E16" s="29">
        <f>D16/C16*100</f>
        <v>100.00200937499999</v>
      </c>
    </row>
    <row r="17" spans="1:5" ht="26.25" x14ac:dyDescent="0.25">
      <c r="A17" s="8" t="s">
        <v>34</v>
      </c>
      <c r="B17" s="10" t="s">
        <v>10</v>
      </c>
      <c r="C17" s="7">
        <v>660000</v>
      </c>
      <c r="D17" s="41">
        <v>600910.16</v>
      </c>
      <c r="E17" s="29">
        <f>D17/C17*100</f>
        <v>91.046993939393957</v>
      </c>
    </row>
    <row r="18" spans="1:5" ht="15.75" x14ac:dyDescent="0.25">
      <c r="A18" s="52" t="s">
        <v>22</v>
      </c>
      <c r="B18" s="53"/>
      <c r="C18" s="20">
        <f>SUM(C19+C23+C27+C31+C33)</f>
        <v>2295411.9699999997</v>
      </c>
      <c r="D18" s="38">
        <f>SUM(D19+D23+D27+D31+D33)</f>
        <v>2280502.89</v>
      </c>
      <c r="E18" s="33">
        <f>D18/C18*100</f>
        <v>99.350483477700095</v>
      </c>
    </row>
    <row r="19" spans="1:5" ht="26.25" x14ac:dyDescent="0.25">
      <c r="A19" s="27" t="s">
        <v>36</v>
      </c>
      <c r="B19" s="9" t="s">
        <v>11</v>
      </c>
      <c r="C19" s="5">
        <f>SUM(C20:C22)</f>
        <v>89295.28</v>
      </c>
      <c r="D19" s="39">
        <f>SUM(D20:D22)</f>
        <v>91249.75</v>
      </c>
      <c r="E19" s="31">
        <f>D19/C19*100</f>
        <v>102.18877190373333</v>
      </c>
    </row>
    <row r="20" spans="1:5" ht="64.5" x14ac:dyDescent="0.25">
      <c r="A20" s="8" t="s">
        <v>35</v>
      </c>
      <c r="B20" s="10" t="s">
        <v>37</v>
      </c>
      <c r="C20" s="7">
        <v>12243.93</v>
      </c>
      <c r="D20" s="41">
        <v>14198.4</v>
      </c>
      <c r="E20" s="29">
        <f t="shared" ref="E20:E26" si="1">D20/C20*100</f>
        <v>115.96276685672002</v>
      </c>
    </row>
    <row r="21" spans="1:5" ht="55.5" customHeight="1" x14ac:dyDescent="0.25">
      <c r="A21" s="8" t="s">
        <v>72</v>
      </c>
      <c r="B21" s="10" t="s">
        <v>73</v>
      </c>
      <c r="C21" s="7">
        <v>31276.12</v>
      </c>
      <c r="D21" s="41">
        <v>31276.12</v>
      </c>
      <c r="E21" s="29">
        <f t="shared" si="1"/>
        <v>100</v>
      </c>
    </row>
    <row r="22" spans="1:5" ht="26.25" x14ac:dyDescent="0.25">
      <c r="A22" s="8" t="s">
        <v>71</v>
      </c>
      <c r="B22" s="10" t="s">
        <v>61</v>
      </c>
      <c r="C22" s="7">
        <v>45775.23</v>
      </c>
      <c r="D22" s="41">
        <v>45775.23</v>
      </c>
      <c r="E22" s="29">
        <f>SUM(D22/C22*100)</f>
        <v>100</v>
      </c>
    </row>
    <row r="23" spans="1:5" ht="26.25" x14ac:dyDescent="0.25">
      <c r="A23" s="27" t="s">
        <v>38</v>
      </c>
      <c r="B23" s="9" t="s">
        <v>12</v>
      </c>
      <c r="C23" s="5">
        <f>SUM(C24:C26)</f>
        <v>253304.73</v>
      </c>
      <c r="D23" s="42">
        <f>SUM(D24:D26)</f>
        <v>236841.18</v>
      </c>
      <c r="E23" s="28">
        <f t="shared" si="1"/>
        <v>93.500496417891597</v>
      </c>
    </row>
    <row r="24" spans="1:5" ht="25.5" x14ac:dyDescent="0.25">
      <c r="A24" s="8" t="s">
        <v>39</v>
      </c>
      <c r="B24" s="11" t="s">
        <v>40</v>
      </c>
      <c r="C24" s="7">
        <v>30000</v>
      </c>
      <c r="D24" s="43">
        <v>11800</v>
      </c>
      <c r="E24" s="29">
        <f t="shared" si="1"/>
        <v>39.333333333333329</v>
      </c>
    </row>
    <row r="25" spans="1:5" ht="38.25" x14ac:dyDescent="0.25">
      <c r="A25" s="8" t="s">
        <v>47</v>
      </c>
      <c r="B25" s="11" t="s">
        <v>57</v>
      </c>
      <c r="C25" s="7">
        <v>216784.67</v>
      </c>
      <c r="D25" s="41">
        <v>218521.12</v>
      </c>
      <c r="E25" s="29">
        <f t="shared" si="1"/>
        <v>100.80100221108808</v>
      </c>
    </row>
    <row r="26" spans="1:5" ht="25.5" x14ac:dyDescent="0.25">
      <c r="A26" s="8" t="s">
        <v>56</v>
      </c>
      <c r="B26" s="11" t="s">
        <v>58</v>
      </c>
      <c r="C26" s="7">
        <v>6520.06</v>
      </c>
      <c r="D26" s="41">
        <v>6520.06</v>
      </c>
      <c r="E26" s="29">
        <f t="shared" si="1"/>
        <v>100</v>
      </c>
    </row>
    <row r="27" spans="1:5" ht="26.25" x14ac:dyDescent="0.25">
      <c r="A27" s="27" t="s">
        <v>65</v>
      </c>
      <c r="B27" s="45" t="s">
        <v>62</v>
      </c>
      <c r="C27" s="5">
        <f>SUM(C28:C30)</f>
        <v>1942100</v>
      </c>
      <c r="D27" s="42">
        <f>SUM(D28:D30)</f>
        <v>1942100</v>
      </c>
      <c r="E27" s="29">
        <f>D27/C27*100</f>
        <v>100</v>
      </c>
    </row>
    <row r="28" spans="1:5" ht="64.5" x14ac:dyDescent="0.25">
      <c r="A28" s="8" t="s">
        <v>64</v>
      </c>
      <c r="B28" s="12" t="s">
        <v>63</v>
      </c>
      <c r="C28" s="7">
        <v>14100</v>
      </c>
      <c r="D28" s="41">
        <v>14100</v>
      </c>
      <c r="E28" s="29">
        <f>D28/C28*100</f>
        <v>100</v>
      </c>
    </row>
    <row r="29" spans="1:5" ht="77.25" x14ac:dyDescent="0.25">
      <c r="A29" s="8" t="s">
        <v>75</v>
      </c>
      <c r="B29" s="12" t="s">
        <v>76</v>
      </c>
      <c r="C29" s="7">
        <v>1928000</v>
      </c>
      <c r="D29" s="41">
        <v>1928000</v>
      </c>
      <c r="E29" s="29">
        <f>SUM(D29/C29*100)</f>
        <v>100</v>
      </c>
    </row>
    <row r="30" spans="1:5" ht="39" x14ac:dyDescent="0.25">
      <c r="A30" s="8" t="s">
        <v>74</v>
      </c>
      <c r="B30" s="12" t="s">
        <v>13</v>
      </c>
      <c r="C30" s="7">
        <v>0</v>
      </c>
      <c r="D30" s="41">
        <v>0</v>
      </c>
      <c r="E30" s="29">
        <v>0</v>
      </c>
    </row>
    <row r="31" spans="1:5" x14ac:dyDescent="0.25">
      <c r="A31" s="27" t="s">
        <v>78</v>
      </c>
      <c r="B31" s="45" t="s">
        <v>79</v>
      </c>
      <c r="C31" s="5">
        <f>SUM(C32)</f>
        <v>5911.96</v>
      </c>
      <c r="D31" s="42">
        <f>SUM(D32)</f>
        <v>5911.96</v>
      </c>
      <c r="E31" s="31">
        <f>SUM(D31/C31*100)</f>
        <v>100</v>
      </c>
    </row>
    <row r="32" spans="1:5" ht="64.5" x14ac:dyDescent="0.25">
      <c r="A32" s="8" t="s">
        <v>80</v>
      </c>
      <c r="B32" s="12" t="s">
        <v>81</v>
      </c>
      <c r="C32" s="7">
        <v>5911.96</v>
      </c>
      <c r="D32" s="41">
        <v>5911.96</v>
      </c>
      <c r="E32" s="29">
        <f>SUM(D32/C32*100)</f>
        <v>100</v>
      </c>
    </row>
    <row r="33" spans="1:5" x14ac:dyDescent="0.25">
      <c r="A33" s="27" t="s">
        <v>42</v>
      </c>
      <c r="B33" s="13" t="s">
        <v>14</v>
      </c>
      <c r="C33" s="5">
        <f>C34</f>
        <v>4800</v>
      </c>
      <c r="D33" s="42">
        <f>SUM(D34)</f>
        <v>4400</v>
      </c>
      <c r="E33" s="28">
        <f t="shared" ref="E33:E42" si="2">D33/C33*100</f>
        <v>91.666666666666657</v>
      </c>
    </row>
    <row r="34" spans="1:5" x14ac:dyDescent="0.25">
      <c r="A34" s="8" t="s">
        <v>41</v>
      </c>
      <c r="B34" s="11" t="s">
        <v>14</v>
      </c>
      <c r="C34" s="7">
        <v>4800</v>
      </c>
      <c r="D34" s="41">
        <v>4400</v>
      </c>
      <c r="E34" s="29">
        <f t="shared" si="2"/>
        <v>91.666666666666657</v>
      </c>
    </row>
    <row r="35" spans="1:5" ht="21" customHeight="1" x14ac:dyDescent="0.25">
      <c r="A35" s="23" t="s">
        <v>43</v>
      </c>
      <c r="B35" s="24" t="s">
        <v>23</v>
      </c>
      <c r="C35" s="20">
        <f>SUM(C36)</f>
        <v>22501801.789999999</v>
      </c>
      <c r="D35" s="42">
        <f>SUM(D36+D45)</f>
        <v>21386361.41</v>
      </c>
      <c r="E35" s="33">
        <f t="shared" si="2"/>
        <v>95.042884163633019</v>
      </c>
    </row>
    <row r="36" spans="1:5" ht="39" x14ac:dyDescent="0.25">
      <c r="A36" s="8" t="s">
        <v>44</v>
      </c>
      <c r="B36" s="10" t="s">
        <v>15</v>
      </c>
      <c r="C36" s="7">
        <f>SUM(C37:C45)</f>
        <v>22501801.789999999</v>
      </c>
      <c r="D36" s="41">
        <f>SUM(D37:D44)</f>
        <v>21751029.899999999</v>
      </c>
      <c r="E36" s="29">
        <f t="shared" si="2"/>
        <v>96.663503229622933</v>
      </c>
    </row>
    <row r="37" spans="1:5" ht="26.25" x14ac:dyDescent="0.25">
      <c r="A37" s="8" t="s">
        <v>53</v>
      </c>
      <c r="B37" s="10" t="s">
        <v>16</v>
      </c>
      <c r="C37" s="7">
        <v>10111400</v>
      </c>
      <c r="D37" s="46">
        <v>10111400</v>
      </c>
      <c r="E37" s="29">
        <f t="shared" si="2"/>
        <v>100</v>
      </c>
    </row>
    <row r="38" spans="1:5" ht="26.25" x14ac:dyDescent="0.25">
      <c r="A38" s="8" t="s">
        <v>52</v>
      </c>
      <c r="B38" s="10" t="s">
        <v>21</v>
      </c>
      <c r="C38" s="7">
        <v>324430</v>
      </c>
      <c r="D38" s="43">
        <v>324430</v>
      </c>
      <c r="E38" s="29">
        <f t="shared" si="2"/>
        <v>100</v>
      </c>
    </row>
    <row r="39" spans="1:5" ht="40.5" customHeight="1" x14ac:dyDescent="0.25">
      <c r="A39" s="8" t="s">
        <v>67</v>
      </c>
      <c r="B39" s="47" t="s">
        <v>66</v>
      </c>
      <c r="C39" s="7">
        <v>700000</v>
      </c>
      <c r="D39" s="43">
        <v>700000</v>
      </c>
      <c r="E39" s="29">
        <f t="shared" si="2"/>
        <v>100</v>
      </c>
    </row>
    <row r="40" spans="1:5" ht="26.25" x14ac:dyDescent="0.25">
      <c r="A40" s="8" t="s">
        <v>69</v>
      </c>
      <c r="B40" s="10" t="s">
        <v>68</v>
      </c>
      <c r="C40" s="7">
        <v>7082409</v>
      </c>
      <c r="D40" s="43">
        <v>6348528.2199999997</v>
      </c>
      <c r="E40" s="29">
        <f t="shared" si="2"/>
        <v>89.637977981785582</v>
      </c>
    </row>
    <row r="41" spans="1:5" ht="39" customHeight="1" x14ac:dyDescent="0.25">
      <c r="A41" s="8" t="s">
        <v>59</v>
      </c>
      <c r="B41" s="10" t="s">
        <v>60</v>
      </c>
      <c r="C41" s="7">
        <v>346161.62</v>
      </c>
      <c r="D41" s="41">
        <v>346064.22</v>
      </c>
      <c r="E41" s="29">
        <f t="shared" si="2"/>
        <v>99.971862854119991</v>
      </c>
    </row>
    <row r="42" spans="1:5" x14ac:dyDescent="0.25">
      <c r="A42" s="8" t="s">
        <v>51</v>
      </c>
      <c r="B42" s="11" t="s">
        <v>17</v>
      </c>
      <c r="C42" s="7">
        <v>819420</v>
      </c>
      <c r="D42" s="41">
        <v>819420</v>
      </c>
      <c r="E42" s="29">
        <f t="shared" si="2"/>
        <v>100</v>
      </c>
    </row>
    <row r="43" spans="1:5" ht="39" x14ac:dyDescent="0.25">
      <c r="A43" s="8" t="s">
        <v>50</v>
      </c>
      <c r="B43" s="10" t="s">
        <v>18</v>
      </c>
      <c r="C43" s="7">
        <v>232400</v>
      </c>
      <c r="D43" s="41">
        <v>232400</v>
      </c>
      <c r="E43" s="29">
        <f>D43/C43*100</f>
        <v>100</v>
      </c>
    </row>
    <row r="44" spans="1:5" ht="26.25" x14ac:dyDescent="0.25">
      <c r="A44" s="8" t="s">
        <v>49</v>
      </c>
      <c r="B44" s="10" t="s">
        <v>45</v>
      </c>
      <c r="C44" s="7">
        <v>2885581.17</v>
      </c>
      <c r="D44" s="41">
        <v>2868787.46</v>
      </c>
      <c r="E44" s="29">
        <f>D44/C44*100</f>
        <v>99.418012905871578</v>
      </c>
    </row>
    <row r="45" spans="1:5" ht="38.25" x14ac:dyDescent="0.25">
      <c r="A45" s="34" t="s">
        <v>48</v>
      </c>
      <c r="B45" s="11" t="s">
        <v>19</v>
      </c>
      <c r="C45" s="7">
        <v>0</v>
      </c>
      <c r="D45" s="41">
        <v>-364668.49</v>
      </c>
      <c r="E45" s="29">
        <v>0</v>
      </c>
    </row>
    <row r="46" spans="1:5" x14ac:dyDescent="0.25">
      <c r="A46" s="3"/>
      <c r="B46" s="14" t="s">
        <v>20</v>
      </c>
      <c r="C46" s="5">
        <f>SUM(C35+C6)</f>
        <v>26537293.859999999</v>
      </c>
      <c r="D46" s="41">
        <f>SUM(D6+D35)</f>
        <v>25355214.899999999</v>
      </c>
      <c r="E46" s="31">
        <f>SUM(D46/C46*100)</f>
        <v>95.545593434522118</v>
      </c>
    </row>
  </sheetData>
  <mergeCells count="4">
    <mergeCell ref="D3:E3"/>
    <mergeCell ref="A1:E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2022-01-14T05:24:52Z</dcterms:modified>
</cp:coreProperties>
</file>