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8" i="1" l="1"/>
  <c r="D19" i="1"/>
  <c r="F29" i="1"/>
  <c r="F28" i="1" s="1"/>
  <c r="C18" i="1"/>
  <c r="E43" i="1"/>
  <c r="E18" i="1"/>
  <c r="E19" i="1"/>
  <c r="E32" i="1"/>
  <c r="E33" i="1"/>
  <c r="F41" i="1"/>
  <c r="F40" i="1"/>
  <c r="F39" i="1"/>
  <c r="F38" i="1"/>
  <c r="F37" i="1"/>
  <c r="F36" i="1"/>
  <c r="F31" i="1"/>
  <c r="E30" i="1"/>
  <c r="E28" i="1"/>
  <c r="D28" i="1"/>
  <c r="C28" i="1"/>
  <c r="F27" i="1"/>
  <c r="F26" i="1"/>
  <c r="F24" i="1"/>
  <c r="F23" i="1"/>
  <c r="F22" i="1"/>
  <c r="F21" i="1" l="1"/>
  <c r="E14" i="1" l="1"/>
  <c r="F17" i="1"/>
  <c r="F16" i="1"/>
  <c r="F15" i="1"/>
  <c r="E12" i="1"/>
  <c r="F13" i="1"/>
  <c r="C7" i="1"/>
  <c r="C8" i="1"/>
  <c r="E8" i="1"/>
  <c r="F11" i="1"/>
  <c r="F10" i="1"/>
  <c r="F9" i="1"/>
  <c r="F8" i="1" l="1"/>
  <c r="F7" i="1" s="1"/>
  <c r="E7" i="1"/>
  <c r="E6" i="1" s="1"/>
  <c r="D24" i="1"/>
  <c r="D33" i="1"/>
  <c r="C33" i="1"/>
  <c r="C32" i="1" s="1"/>
  <c r="D8" i="1"/>
  <c r="D7" i="1" s="1"/>
  <c r="D32" i="1" l="1"/>
  <c r="D30" i="1" l="1"/>
  <c r="D14" i="1"/>
  <c r="D12" i="1"/>
  <c r="D6" i="1" l="1"/>
  <c r="D43" i="1" s="1"/>
  <c r="C30" i="1"/>
  <c r="C14" i="1"/>
  <c r="F14" i="1" s="1"/>
  <c r="C6" i="1" l="1"/>
  <c r="C43" i="1" l="1"/>
  <c r="F6" i="1"/>
</calcChain>
</file>

<file path=xl/sharedStrings.xml><?xml version="1.0" encoding="utf-8"?>
<sst xmlns="http://schemas.openxmlformats.org/spreadsheetml/2006/main" count="79" uniqueCount="78">
  <si>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</si>
  <si>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</si>
  <si>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</si>
  <si>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</si>
  <si>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</si>
  <si>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</si>
  <si>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</si>
  <si>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</si>
  <si>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</si>
  <si>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</si>
  <si>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</si>
  <si>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</si>
  <si>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</si>
  <si>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</si>
  <si>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</si>
  <si>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</si>
  <si>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</si>
  <si>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</si>
  <si>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</si>
  <si>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</si>
  <si>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</si>
  <si>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</si>
  <si>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</si>
  <si>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</si>
  <si>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</si>
  <si>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</si>
  <si>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</si>
  <si>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</si>
  <si>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</si>
  <si>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</si>
  <si>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</si>
  <si>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</si>
  <si>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</si>
  <si>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</si>
  <si>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</si>
  <si>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</si>
  <si>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</si>
  <si>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</si>
  <si>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</si>
  <si>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</si>
  <si>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</si>
  <si>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</si>
  <si>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</si>
  <si>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</si>
  <si>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</si>
  <si>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</si>
  <si>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</si>
  <si>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</si>
  <si>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</si>
  <si>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</si>
  <si>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</si>
  <si>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</si>
  <si>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</si>
  <si>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</si>
  <si>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</si>
  <si>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</si>
  <si>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</si>
  <si>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</si>
  <si>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</si>
  <si>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</si>
  <si>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</si>
  <si>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Исполнено за               1квартал                 2020 года</t>
  </si>
  <si>
    <t>Исполнено за               1квартал                 2021 года</t>
  </si>
  <si>
    <t>Уточненная бюджетная роспись на 2021 год</t>
  </si>
  <si>
    <t xml:space="preserve">Сведения об исполнении бюджета Ингарского сельского поселения   по доходам в разрезе видов доходов в сравнении с запланированными на соответствующий период (финансовый год)  за 1 квартал     2021 года                                                                                      </t>
  </si>
  <si>
    <t>230 111 05035 10 0000 120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</si>
  <si>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</si>
  <si>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230 1 11 05075 10 0000 120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</si>
  <si>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</si>
  <si>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230 114 06025 10 0000 430</t>
  </si>
  <si>
    <t>230 114 00000 00 0000 000</t>
  </si>
  <si>
    <t>ДОХОДЫ ОТ ПРОДАЖИ МАТЕРИАЛЬНЫХ И НЕМАТЕРИАЛЬНЫХ АКТИВОВ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</si>
  <si>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</si>
  <si>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230 2 02 25467 10 0000 150</t>
  </si>
  <si>
    <t>Субсидии бюджетам сельских поселений на поддержку отрасли культуры</t>
  </si>
  <si>
    <t>230 2 02 25519 10 0000 150</t>
  </si>
  <si>
    <t>Субсидии бюджетам сельских поселений на обеспечение комплексного развития сельских территорий</t>
  </si>
  <si>
    <t>230  2 02 2557610 0000 150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</si>
</sst>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2" fontId="4" fillId="0" borderId="2" xfId="2" applyNumberFormat="1" applyFont="1" applyBorder="1" applyAlignment="1">
      <alignment horizontal="center" vertical="center"/>
    </xf>
    <xf numFmtId="4" fontId="4" fillId="5" borderId="2" xfId="0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sqref="A1:F2"/>
    </sheetView>
  </sheetViews>
  <sheetFormatPr defaultRowHeight="15" x14ac:dyDescent="0.25"/>
  <cols>
    <col min="1" max="1" width="25.42578125" customWidth="1"/>
    <col min="2" max="2" width="55.140625" customWidth="1"/>
    <col min="3" max="5" width="16.140625" customWidth="1"/>
    <col min="6" max="6" width="15.5703125" customWidth="1"/>
  </cols>
  <sheetData>
    <row r="1" spans="1:6" x14ac:dyDescent="0.25">
      <c r="A1" s="48" t="s">
        <v>64</v>
      </c>
      <c r="B1" s="48"/>
      <c r="C1" s="48"/>
      <c r="D1" s="48"/>
      <c r="E1" s="48"/>
      <c r="F1" s="48"/>
    </row>
    <row r="2" spans="1:6" ht="45.75" customHeight="1" x14ac:dyDescent="0.25">
      <c r="A2" s="48"/>
      <c r="B2" s="48"/>
      <c r="C2" s="48"/>
      <c r="D2" s="48"/>
      <c r="E2" s="48"/>
      <c r="F2" s="48"/>
    </row>
    <row r="3" spans="1:6" ht="15.75" x14ac:dyDescent="0.25">
      <c r="B3" s="1"/>
      <c r="D3" s="47" t="s">
        <v>0</v>
      </c>
      <c r="E3" s="47"/>
      <c r="F3" s="47"/>
    </row>
    <row r="4" spans="1:6" ht="89.25" customHeight="1" x14ac:dyDescent="0.25">
      <c r="A4" s="18" t="s">
        <v>1</v>
      </c>
      <c r="B4" s="18" t="s">
        <v>2</v>
      </c>
      <c r="C4" s="18" t="s">
        <v>63</v>
      </c>
      <c r="D4" s="18" t="s">
        <v>61</v>
      </c>
      <c r="E4" s="18" t="s">
        <v>62</v>
      </c>
      <c r="F4" s="18" t="s">
        <v>48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/>
      <c r="F5" s="2">
        <v>5</v>
      </c>
    </row>
    <row r="6" spans="1:6" ht="15.75" x14ac:dyDescent="0.25">
      <c r="A6" s="49" t="s">
        <v>26</v>
      </c>
      <c r="B6" s="50"/>
      <c r="C6" s="24">
        <f>SUM(C7+C12+C14+C18)</f>
        <v>1832109.52</v>
      </c>
      <c r="D6" s="41">
        <f>SUM(D7+D12+D14+D18)</f>
        <v>377956.87</v>
      </c>
      <c r="E6" s="24">
        <f>SUM(E7+E12+E14+E18)</f>
        <v>542449.03</v>
      </c>
      <c r="F6" s="37">
        <f>SUM(E6/C6*100)</f>
        <v>29.607893200620456</v>
      </c>
    </row>
    <row r="7" spans="1:6" ht="15.75" x14ac:dyDescent="0.25">
      <c r="A7" s="29"/>
      <c r="B7" s="30" t="s">
        <v>27</v>
      </c>
      <c r="C7" s="24">
        <f>SUM(C8)</f>
        <v>235500</v>
      </c>
      <c r="D7" s="41">
        <f>SUM(D8)</f>
        <v>59588.009999999995</v>
      </c>
      <c r="E7" s="24">
        <f>SUM(E8)</f>
        <v>57405.82</v>
      </c>
      <c r="F7" s="37">
        <f>SUM(F8)</f>
        <v>24.376144373673036</v>
      </c>
    </row>
    <row r="8" spans="1:6" x14ac:dyDescent="0.25">
      <c r="A8" s="3" t="s">
        <v>28</v>
      </c>
      <c r="B8" s="4" t="s">
        <v>3</v>
      </c>
      <c r="C8" s="5">
        <f>SUM(C9:C11)</f>
        <v>235500</v>
      </c>
      <c r="D8" s="41">
        <f>SUM(D9+D10+D11)</f>
        <v>59588.009999999995</v>
      </c>
      <c r="E8" s="5">
        <f>SUM(E9:E11)</f>
        <v>57405.82</v>
      </c>
      <c r="F8" s="36">
        <f>SUM(E8/C8*100)</f>
        <v>24.376144373673036</v>
      </c>
    </row>
    <row r="9" spans="1:6" ht="64.5" x14ac:dyDescent="0.25">
      <c r="A9" s="20" t="s">
        <v>57</v>
      </c>
      <c r="B9" s="22" t="s">
        <v>4</v>
      </c>
      <c r="C9" s="6">
        <v>227250</v>
      </c>
      <c r="D9" s="42">
        <v>56507.42</v>
      </c>
      <c r="E9" s="7">
        <v>54961.83</v>
      </c>
      <c r="F9" s="34">
        <f>SUM(E9/C9*100)</f>
        <v>24.185623762376238</v>
      </c>
    </row>
    <row r="10" spans="1:6" ht="90" x14ac:dyDescent="0.25">
      <c r="A10" s="21" t="s">
        <v>29</v>
      </c>
      <c r="B10" s="23" t="s">
        <v>5</v>
      </c>
      <c r="C10" s="8">
        <v>250</v>
      </c>
      <c r="D10" s="43">
        <v>6.25</v>
      </c>
      <c r="E10" s="9">
        <v>102.74</v>
      </c>
      <c r="F10" s="34">
        <f>SUM(E10/C10*100)</f>
        <v>41.095999999999997</v>
      </c>
    </row>
    <row r="11" spans="1:6" ht="39" x14ac:dyDescent="0.25">
      <c r="A11" s="21" t="s">
        <v>33</v>
      </c>
      <c r="B11" s="23" t="s">
        <v>6</v>
      </c>
      <c r="C11" s="8">
        <v>8000</v>
      </c>
      <c r="D11" s="43">
        <v>3074.34</v>
      </c>
      <c r="E11" s="9">
        <v>2341.25</v>
      </c>
      <c r="F11" s="34">
        <f>SUM(E11/C11*100)</f>
        <v>29.265625</v>
      </c>
    </row>
    <row r="12" spans="1:6" x14ac:dyDescent="0.25">
      <c r="A12" s="25"/>
      <c r="B12" s="26" t="s">
        <v>30</v>
      </c>
      <c r="C12" s="5">
        <v>12000</v>
      </c>
      <c r="D12" s="44">
        <f>D13</f>
        <v>10897.5</v>
      </c>
      <c r="E12" s="16">
        <f>SUM(E13)</f>
        <v>24983.7</v>
      </c>
      <c r="F12" s="40">
        <v>0</v>
      </c>
    </row>
    <row r="13" spans="1:6" x14ac:dyDescent="0.25">
      <c r="A13" s="21" t="s">
        <v>31</v>
      </c>
      <c r="B13" s="23" t="s">
        <v>32</v>
      </c>
      <c r="C13" s="8">
        <v>12000</v>
      </c>
      <c r="D13" s="43">
        <v>10897.5</v>
      </c>
      <c r="E13" s="9">
        <v>24983.7</v>
      </c>
      <c r="F13" s="35">
        <f>SUM(E13/C13*100)</f>
        <v>208.19749999999999</v>
      </c>
    </row>
    <row r="14" spans="1:6" x14ac:dyDescent="0.25">
      <c r="A14" s="10" t="s">
        <v>56</v>
      </c>
      <c r="B14" s="11" t="s">
        <v>7</v>
      </c>
      <c r="C14" s="5">
        <f>C15+C16+C17</f>
        <v>1290000</v>
      </c>
      <c r="D14" s="41">
        <f>D15+D16+D17</f>
        <v>121903.62</v>
      </c>
      <c r="E14" s="5">
        <f>SUM(E15:E17)</f>
        <v>370264.17</v>
      </c>
      <c r="F14" s="36">
        <f>SUM(E14/C14*100)</f>
        <v>28.702648837209299</v>
      </c>
    </row>
    <row r="15" spans="1:6" ht="39" x14ac:dyDescent="0.25">
      <c r="A15" s="10" t="s">
        <v>34</v>
      </c>
      <c r="B15" s="12" t="s">
        <v>8</v>
      </c>
      <c r="C15" s="8">
        <v>480000</v>
      </c>
      <c r="D15" s="43">
        <v>26493.59</v>
      </c>
      <c r="E15" s="9">
        <v>183867.54</v>
      </c>
      <c r="F15" s="34">
        <f>SUM(E15/C15*100)</f>
        <v>38.305737500000006</v>
      </c>
    </row>
    <row r="16" spans="1:6" ht="26.25" x14ac:dyDescent="0.25">
      <c r="A16" s="10" t="s">
        <v>35</v>
      </c>
      <c r="B16" s="12" t="s">
        <v>9</v>
      </c>
      <c r="C16" s="8">
        <v>150000</v>
      </c>
      <c r="D16" s="43">
        <v>67867.3</v>
      </c>
      <c r="E16" s="9">
        <v>118975.45</v>
      </c>
      <c r="F16" s="34">
        <f>SUM(E16/C16*100)</f>
        <v>79.316966666666673</v>
      </c>
    </row>
    <row r="17" spans="1:6" ht="26.25" x14ac:dyDescent="0.25">
      <c r="A17" s="10" t="s">
        <v>36</v>
      </c>
      <c r="B17" s="12" t="s">
        <v>10</v>
      </c>
      <c r="C17" s="8">
        <v>660000</v>
      </c>
      <c r="D17" s="43">
        <v>27542.73</v>
      </c>
      <c r="E17" s="9">
        <v>67421.179999999993</v>
      </c>
      <c r="F17" s="34">
        <f>SUM(E17/C17*100)</f>
        <v>10.215330303030303</v>
      </c>
    </row>
    <row r="18" spans="1:6" ht="15.75" x14ac:dyDescent="0.25">
      <c r="A18" s="51" t="s">
        <v>24</v>
      </c>
      <c r="B18" s="52"/>
      <c r="C18" s="24">
        <f>SUM(C19+C24+C28+C30)</f>
        <v>294609.52</v>
      </c>
      <c r="D18" s="41">
        <f>SUM(D19+D24+D28+D30)</f>
        <v>185567.74000000002</v>
      </c>
      <c r="E18" s="24">
        <f>SUM(E19+E24+E28+E30)</f>
        <v>89795.34</v>
      </c>
      <c r="F18" s="38">
        <v>59</v>
      </c>
    </row>
    <row r="19" spans="1:6" ht="26.25" x14ac:dyDescent="0.25">
      <c r="A19" s="10" t="s">
        <v>38</v>
      </c>
      <c r="B19" s="11" t="s">
        <v>11</v>
      </c>
      <c r="C19" s="5">
        <v>85903.12</v>
      </c>
      <c r="D19" s="45">
        <f>SUM(D21:D23)</f>
        <v>887.17</v>
      </c>
      <c r="E19" s="5">
        <f>SUM(E21:E23)</f>
        <v>42942.39</v>
      </c>
      <c r="F19" s="36">
        <v>0.1</v>
      </c>
    </row>
    <row r="20" spans="1:6" ht="64.5" hidden="1" x14ac:dyDescent="0.25">
      <c r="A20" s="10" t="s">
        <v>12</v>
      </c>
      <c r="B20" s="12" t="s">
        <v>13</v>
      </c>
      <c r="C20" s="8"/>
      <c r="D20" s="43"/>
      <c r="E20" s="9"/>
      <c r="F20" s="19"/>
    </row>
    <row r="21" spans="1:6" ht="64.5" x14ac:dyDescent="0.25">
      <c r="A21" s="10" t="s">
        <v>37</v>
      </c>
      <c r="B21" s="12" t="s">
        <v>39</v>
      </c>
      <c r="C21" s="8">
        <v>11460</v>
      </c>
      <c r="D21" s="43">
        <v>887.17</v>
      </c>
      <c r="E21" s="9">
        <v>1799.61</v>
      </c>
      <c r="F21" s="34">
        <f>SUM(E21/C21*100)</f>
        <v>15.703403141361255</v>
      </c>
    </row>
    <row r="22" spans="1:6" ht="64.5" x14ac:dyDescent="0.25">
      <c r="A22" s="39" t="s">
        <v>65</v>
      </c>
      <c r="B22" s="12" t="s">
        <v>66</v>
      </c>
      <c r="C22" s="8">
        <v>31276.12</v>
      </c>
      <c r="D22" s="43">
        <v>0</v>
      </c>
      <c r="E22" s="9">
        <v>31276.12</v>
      </c>
      <c r="F22" s="34">
        <f>SUM(E22/C22*100)</f>
        <v>100</v>
      </c>
    </row>
    <row r="23" spans="1:6" ht="26.25" x14ac:dyDescent="0.25">
      <c r="A23" s="39" t="s">
        <v>67</v>
      </c>
      <c r="B23" s="12" t="s">
        <v>68</v>
      </c>
      <c r="C23" s="8">
        <v>43167</v>
      </c>
      <c r="D23" s="43">
        <v>0</v>
      </c>
      <c r="E23" s="9">
        <v>9866.66</v>
      </c>
      <c r="F23" s="34">
        <f>SUM(E23/C23*100)</f>
        <v>22.856950911575971</v>
      </c>
    </row>
    <row r="24" spans="1:6" ht="26.25" x14ac:dyDescent="0.25">
      <c r="A24" s="31" t="s">
        <v>40</v>
      </c>
      <c r="B24" s="11" t="s">
        <v>14</v>
      </c>
      <c r="C24" s="5">
        <v>199997.45</v>
      </c>
      <c r="D24" s="41">
        <f>SUM(D25+D26+D27)</f>
        <v>183480.57</v>
      </c>
      <c r="E24" s="5">
        <v>45652.95</v>
      </c>
      <c r="F24" s="33">
        <f>SUM(E24/C24*100)</f>
        <v>22.826766041267025</v>
      </c>
    </row>
    <row r="25" spans="1:6" ht="25.5" x14ac:dyDescent="0.25">
      <c r="A25" s="10" t="s">
        <v>41</v>
      </c>
      <c r="B25" s="13" t="s">
        <v>42</v>
      </c>
      <c r="C25" s="8">
        <v>30000</v>
      </c>
      <c r="D25" s="43">
        <v>8700</v>
      </c>
      <c r="E25" s="9">
        <v>0</v>
      </c>
      <c r="F25" s="34">
        <v>0.3</v>
      </c>
    </row>
    <row r="26" spans="1:6" ht="38.25" x14ac:dyDescent="0.25">
      <c r="A26" s="10" t="s">
        <v>49</v>
      </c>
      <c r="B26" s="13" t="s">
        <v>59</v>
      </c>
      <c r="C26" s="8">
        <v>163477.89000000001</v>
      </c>
      <c r="D26" s="43">
        <v>30837.93</v>
      </c>
      <c r="E26" s="9">
        <v>39132.89</v>
      </c>
      <c r="F26" s="34">
        <f>SUM(E26/C26*100)</f>
        <v>23.937726380001596</v>
      </c>
    </row>
    <row r="27" spans="1:6" ht="25.5" x14ac:dyDescent="0.25">
      <c r="A27" s="10" t="s">
        <v>58</v>
      </c>
      <c r="B27" s="13" t="s">
        <v>60</v>
      </c>
      <c r="C27" s="8">
        <v>6520.06</v>
      </c>
      <c r="D27" s="43">
        <v>143942.64000000001</v>
      </c>
      <c r="E27" s="9">
        <v>6520.06</v>
      </c>
      <c r="F27" s="34">
        <f>SUM(E27/C27*100)</f>
        <v>100</v>
      </c>
    </row>
    <row r="28" spans="1:6" ht="25.5" x14ac:dyDescent="0.25">
      <c r="A28" s="31" t="s">
        <v>70</v>
      </c>
      <c r="B28" s="15" t="s">
        <v>71</v>
      </c>
      <c r="C28" s="5">
        <f>SUM(C29)</f>
        <v>3908.95</v>
      </c>
      <c r="D28" s="44">
        <f>SUM(D29)</f>
        <v>0</v>
      </c>
      <c r="E28" s="16">
        <f>SUM(E29)</f>
        <v>0</v>
      </c>
      <c r="F28" s="36">
        <f>SUM(F29)</f>
        <v>0</v>
      </c>
    </row>
    <row r="29" spans="1:6" ht="32.25" customHeight="1" x14ac:dyDescent="0.25">
      <c r="A29" s="46" t="s">
        <v>69</v>
      </c>
      <c r="B29" s="14" t="s">
        <v>15</v>
      </c>
      <c r="C29" s="8">
        <v>3908.95</v>
      </c>
      <c r="D29" s="43">
        <v>0</v>
      </c>
      <c r="E29" s="9">
        <v>0</v>
      </c>
      <c r="F29" s="19">
        <f>SUM(E29/C29)</f>
        <v>0</v>
      </c>
    </row>
    <row r="30" spans="1:6" x14ac:dyDescent="0.25">
      <c r="A30" s="31" t="s">
        <v>44</v>
      </c>
      <c r="B30" s="15" t="s">
        <v>16</v>
      </c>
      <c r="C30" s="5">
        <f>C31</f>
        <v>4800</v>
      </c>
      <c r="D30" s="44">
        <f>D31</f>
        <v>1200</v>
      </c>
      <c r="E30" s="16">
        <f>SUM(E31)</f>
        <v>1200</v>
      </c>
      <c r="F30" s="33">
        <v>25</v>
      </c>
    </row>
    <row r="31" spans="1:6" x14ac:dyDescent="0.25">
      <c r="A31" s="10" t="s">
        <v>43</v>
      </c>
      <c r="B31" s="13" t="s">
        <v>16</v>
      </c>
      <c r="C31" s="8">
        <v>4800</v>
      </c>
      <c r="D31" s="43">
        <v>1200</v>
      </c>
      <c r="E31" s="9">
        <v>1200</v>
      </c>
      <c r="F31" s="32">
        <f>SUM(E31/C31*100)</f>
        <v>25</v>
      </c>
    </row>
    <row r="32" spans="1:6" ht="21" customHeight="1" x14ac:dyDescent="0.25">
      <c r="A32" s="27" t="s">
        <v>45</v>
      </c>
      <c r="B32" s="28" t="s">
        <v>25</v>
      </c>
      <c r="C32" s="24">
        <f>SUM(C33)</f>
        <v>22505640.170000002</v>
      </c>
      <c r="D32" s="41">
        <f>SUM(D33)</f>
        <v>3551337.87</v>
      </c>
      <c r="E32" s="24">
        <f>SUM(E33)</f>
        <v>3384341.6900000004</v>
      </c>
      <c r="F32" s="38">
        <v>25</v>
      </c>
    </row>
    <row r="33" spans="1:6" ht="39" x14ac:dyDescent="0.25">
      <c r="A33" s="10" t="s">
        <v>46</v>
      </c>
      <c r="B33" s="12" t="s">
        <v>17</v>
      </c>
      <c r="C33" s="8">
        <f>SUM(C34:C41)</f>
        <v>22505640.170000002</v>
      </c>
      <c r="D33" s="45">
        <f>SUM(D34:D42)</f>
        <v>3551337.87</v>
      </c>
      <c r="E33" s="8">
        <f>SUM(E34:E42)</f>
        <v>3384341.6900000004</v>
      </c>
      <c r="F33" s="34">
        <v>25</v>
      </c>
    </row>
    <row r="34" spans="1:6" ht="26.25" x14ac:dyDescent="0.25">
      <c r="A34" s="10" t="s">
        <v>55</v>
      </c>
      <c r="B34" s="12" t="s">
        <v>18</v>
      </c>
      <c r="C34" s="8">
        <v>10111400</v>
      </c>
      <c r="D34" s="43">
        <v>2527848</v>
      </c>
      <c r="E34" s="9">
        <v>2527856</v>
      </c>
      <c r="F34" s="34">
        <v>25</v>
      </c>
    </row>
    <row r="35" spans="1:6" ht="26.25" x14ac:dyDescent="0.25">
      <c r="A35" s="10" t="s">
        <v>54</v>
      </c>
      <c r="B35" s="12" t="s">
        <v>23</v>
      </c>
      <c r="C35" s="8">
        <v>324430</v>
      </c>
      <c r="D35" s="43">
        <v>69300</v>
      </c>
      <c r="E35" s="9">
        <v>81115</v>
      </c>
      <c r="F35" s="34">
        <v>25</v>
      </c>
    </row>
    <row r="36" spans="1:6" ht="51.75" x14ac:dyDescent="0.25">
      <c r="A36" s="10" t="s">
        <v>73</v>
      </c>
      <c r="B36" s="12" t="s">
        <v>72</v>
      </c>
      <c r="C36" s="8">
        <v>700000</v>
      </c>
      <c r="D36" s="43">
        <v>0</v>
      </c>
      <c r="E36" s="9">
        <v>0</v>
      </c>
      <c r="F36" s="34">
        <f t="shared" ref="F36:F41" si="0">SUM(E36/C36*100)</f>
        <v>0</v>
      </c>
    </row>
    <row r="37" spans="1:6" ht="26.25" x14ac:dyDescent="0.25">
      <c r="A37" s="10" t="s">
        <v>75</v>
      </c>
      <c r="B37" s="12" t="s">
        <v>74</v>
      </c>
      <c r="C37" s="8">
        <v>7082409</v>
      </c>
      <c r="D37" s="43">
        <v>0</v>
      </c>
      <c r="E37" s="9">
        <v>0</v>
      </c>
      <c r="F37" s="34">
        <f t="shared" si="0"/>
        <v>0</v>
      </c>
    </row>
    <row r="38" spans="1:6" ht="31.5" customHeight="1" x14ac:dyDescent="0.25">
      <c r="A38" s="10" t="s">
        <v>77</v>
      </c>
      <c r="B38" s="12" t="s">
        <v>76</v>
      </c>
      <c r="C38" s="8">
        <v>350000</v>
      </c>
      <c r="D38" s="43">
        <v>0</v>
      </c>
      <c r="E38" s="9">
        <v>0</v>
      </c>
      <c r="F38" s="34">
        <f t="shared" si="0"/>
        <v>0</v>
      </c>
    </row>
    <row r="39" spans="1:6" x14ac:dyDescent="0.25">
      <c r="A39" s="10" t="s">
        <v>53</v>
      </c>
      <c r="B39" s="13" t="s">
        <v>19</v>
      </c>
      <c r="C39" s="8">
        <v>819420</v>
      </c>
      <c r="D39" s="43">
        <v>215103</v>
      </c>
      <c r="E39" s="9">
        <v>204855</v>
      </c>
      <c r="F39" s="34">
        <f t="shared" si="0"/>
        <v>25</v>
      </c>
    </row>
    <row r="40" spans="1:6" ht="39" x14ac:dyDescent="0.25">
      <c r="A40" s="10" t="s">
        <v>52</v>
      </c>
      <c r="B40" s="12" t="s">
        <v>20</v>
      </c>
      <c r="C40" s="8">
        <v>232400</v>
      </c>
      <c r="D40" s="43">
        <v>50575</v>
      </c>
      <c r="E40" s="9">
        <v>53394.99</v>
      </c>
      <c r="F40" s="34">
        <f t="shared" si="0"/>
        <v>22.975469018932873</v>
      </c>
    </row>
    <row r="41" spans="1:6" ht="26.25" x14ac:dyDescent="0.25">
      <c r="A41" s="10" t="s">
        <v>51</v>
      </c>
      <c r="B41" s="12" t="s">
        <v>47</v>
      </c>
      <c r="C41" s="8">
        <v>2885581.17</v>
      </c>
      <c r="D41" s="43">
        <v>700000</v>
      </c>
      <c r="E41" s="9">
        <v>881789.19</v>
      </c>
      <c r="F41" s="34">
        <f t="shared" si="0"/>
        <v>30.558460776204743</v>
      </c>
    </row>
    <row r="42" spans="1:6" ht="38.25" x14ac:dyDescent="0.25">
      <c r="A42" s="39" t="s">
        <v>50</v>
      </c>
      <c r="B42" s="13" t="s">
        <v>21</v>
      </c>
      <c r="C42" s="8">
        <v>0</v>
      </c>
      <c r="D42" s="43">
        <v>-11488.13</v>
      </c>
      <c r="E42" s="9">
        <v>-364668.49</v>
      </c>
      <c r="F42" s="34">
        <v>0</v>
      </c>
    </row>
    <row r="43" spans="1:6" x14ac:dyDescent="0.25">
      <c r="A43" s="3"/>
      <c r="B43" s="17" t="s">
        <v>22</v>
      </c>
      <c r="C43" s="5">
        <f>SUM(C32+C6)</f>
        <v>24337749.690000001</v>
      </c>
      <c r="D43" s="41">
        <f>SUM(D32+D6)</f>
        <v>3929294.74</v>
      </c>
      <c r="E43" s="5">
        <f>SUM(E32+E6)</f>
        <v>3926790.7200000007</v>
      </c>
      <c r="F43" s="36">
        <v>25</v>
      </c>
    </row>
  </sheetData>
  <mergeCells count="4">
    <mergeCell ref="D3:F3"/>
    <mergeCell ref="A1:F2"/>
    <mergeCell ref="A6:B6"/>
    <mergeCell ref="A18:B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2021-05-19T06:04:23Z</dcterms:modified>
</cp:coreProperties>
</file>