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E7" i="1"/>
  <c r="E45" i="1"/>
  <c r="D34" i="1"/>
  <c r="D45" i="1"/>
  <c r="C6" i="1"/>
  <c r="C19" i="1"/>
  <c r="D19" i="1"/>
  <c r="C20" i="1"/>
  <c r="C33" i="1"/>
  <c r="C34" i="1"/>
  <c r="E39" i="1"/>
  <c r="E38" i="1"/>
  <c r="E37" i="1"/>
  <c r="C31" i="1"/>
  <c r="E32" i="1"/>
  <c r="E30" i="1"/>
  <c r="E29" i="1"/>
  <c r="E23" i="1"/>
  <c r="C8" i="1"/>
  <c r="C7" i="1" s="1"/>
  <c r="D13" i="1"/>
  <c r="C13" i="1"/>
  <c r="E12" i="1"/>
  <c r="E41" i="1" l="1"/>
  <c r="E36" i="1"/>
  <c r="E35" i="1"/>
  <c r="E40" i="1" l="1"/>
  <c r="E28" i="1"/>
  <c r="C25" i="1"/>
  <c r="D25" i="1"/>
  <c r="E27" i="1"/>
  <c r="E26" i="1"/>
  <c r="E24" i="1"/>
  <c r="E22" i="1"/>
  <c r="E20" i="1"/>
  <c r="E18" i="1"/>
  <c r="E17" i="1"/>
  <c r="E16" i="1"/>
  <c r="E14" i="1"/>
  <c r="E13" i="1"/>
  <c r="E11" i="1"/>
  <c r="E10" i="1"/>
  <c r="E9" i="1"/>
  <c r="D20" i="1"/>
  <c r="E25" i="1" l="1"/>
  <c r="D8" i="1"/>
  <c r="D7" i="1" l="1"/>
  <c r="D31" i="1" l="1"/>
  <c r="D15" i="1"/>
  <c r="C15" i="1"/>
  <c r="E15" i="1" s="1"/>
  <c r="D6" i="1" l="1"/>
  <c r="E31" i="1"/>
  <c r="C46" i="1"/>
  <c r="E43" i="1" l="1"/>
  <c r="E34" i="1"/>
  <c r="D33" i="1" l="1"/>
  <c r="D46" i="1" s="1"/>
  <c r="E46" i="1" s="1"/>
  <c r="E33" i="1" l="1"/>
</calcChain>
</file>

<file path=xl/sharedStrings.xml><?xml version="1.0" encoding="utf-8"?>
<sst xmlns="http://schemas.openxmlformats.org/spreadsheetml/2006/main" count="85" uniqueCount="84">
  <si>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</si>
  <si>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</si>
  <si>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</si>
  <si>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</si>
  <si>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</si>
  <si>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</si>
  <si>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</si>
  <si>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</si>
  <si>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</si>
  <si>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</si>
  <si>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</si>
  <si>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</si>
  <si>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</si>
  <si>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</si>
  <si>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</si>
  <si>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</si>
  <si>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</si>
  <si>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</si>
  <si>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</si>
  <si>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</si>
  <si>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</si>
  <si>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</si>
  <si>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218 05010 10 0000 180</t>
  </si>
  <si>
    <t>Доходы бюджетов поселения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</si>
  <si>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</si>
  <si>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</si>
  <si>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</si>
  <si>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</si>
  <si>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</si>
  <si>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</si>
  <si>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</si>
  <si>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</si>
  <si>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</si>
  <si>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</si>
  <si>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</si>
  <si>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</si>
  <si>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</si>
  <si>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</si>
  <si>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</si>
  <si>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</si>
  <si>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</si>
  <si>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</si>
  <si>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</si>
  <si>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</si>
  <si>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</si>
  <si>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</si>
  <si>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Прочие межбюджетные трансферты, передаваемые бюджетам сельских поселений</t>
  </si>
  <si>
    <t>182 101 02010 01 0000 110</t>
  </si>
  <si>
    <t>Доходы поступающие в порядке возмещения расходов,понесенных в связи с эксплуатацией имущества сельских поселений.</t>
  </si>
  <si>
    <t>182 1 05 03000 01 0000 110</t>
  </si>
  <si>
    <t>182 1 06 01000 00 0000 110</t>
  </si>
  <si>
    <t>230 1 11 0575 10 0000 120</t>
  </si>
  <si>
    <t>Доходы от сдачи в аренду имущества, составляющего казну сельских поселений(за исключением земельных участков)</t>
  </si>
  <si>
    <t>230 1 13 00000 00 0000 000</t>
  </si>
  <si>
    <t>230 1 13 01995 10 0000 130</t>
  </si>
  <si>
    <t>230 1 13 02995 10 0000 130</t>
  </si>
  <si>
    <t>230 1 13 02065 10 0000 130</t>
  </si>
  <si>
    <t>Прочие доходы от компенсации затрат бюджетов сельских поселений</t>
  </si>
  <si>
    <t>000 2 02 00000 00 0000 000</t>
  </si>
  <si>
    <t>000 2 00 00000 00 0000 000</t>
  </si>
  <si>
    <t>230 202 15001 10 0000 150</t>
  </si>
  <si>
    <t>230 2 02 15002 10 0000 150</t>
  </si>
  <si>
    <t>230 2 02 29999 10 0000 150</t>
  </si>
  <si>
    <t>230 2 02 35118 10 0000 150</t>
  </si>
  <si>
    <t>230 2 19 05000 10 0000 150</t>
  </si>
  <si>
    <t>230 2 02 40014 10 0000 150</t>
  </si>
  <si>
    <t xml:space="preserve">Аналитические данные о поступлении доходов Ингарского сельского поселения                                                                                                за 9 месяцев 2022года в сравнении с соответствующим периодом 2021 года </t>
  </si>
  <si>
    <t>Исполнено за               9 месяцев                  2021 года</t>
  </si>
  <si>
    <t>Исполнено за               9 месяцев                     2022 года</t>
  </si>
  <si>
    <t>Отклонение (уменьшение-, увеличение+) по сравнению с соответствующим периодом 2021года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</si>
  <si>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</si>
  <si>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182 101 02080 01 0000 110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</si>
  <si>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</si>
  <si>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230 1 11 05035 10 0000 120</t>
  </si>
  <si>
    <t>230 1 14 00000 00 0000 000</t>
  </si>
  <si>
    <t>ДОХОДЫ ОТ ПРОДАЖИ МАТЕРИАЛЬНЫХ И НЕМАТЕРИАЛЬНЫХ АКТИВОВ</t>
  </si>
  <si>
    <t>230 1 14 02052 10 0000 440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</si>
  <si>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</si>
  <si>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</si>
  <si>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</si>
  <si>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Субсидии бюджетам сельских поселений на поддержку отрасли культуры</t>
  </si>
  <si>
    <t>230 2 02 25519 10 0000 150</t>
  </si>
  <si>
    <t>Субсидии бюджетам сельских поселений на обеспечение комплексного развития сельских территорий</t>
  </si>
  <si>
    <t>230  2 02 2557610 0000 150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</si>
</sst>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E9" sqref="E9"/>
    </sheetView>
  </sheetViews>
  <sheetFormatPr defaultRowHeight="15" x14ac:dyDescent="0.25"/>
  <cols>
    <col min="1" max="1" width="25.42578125" customWidth="1"/>
    <col min="2" max="2" width="55.140625" customWidth="1"/>
    <col min="3" max="4" width="16.140625" customWidth="1"/>
    <col min="5" max="5" width="15.5703125" customWidth="1"/>
  </cols>
  <sheetData>
    <row r="1" spans="1:5" x14ac:dyDescent="0.25">
      <c r="A1" s="41" t="s">
        <v>66</v>
      </c>
      <c r="B1" s="41"/>
      <c r="C1" s="41"/>
      <c r="D1" s="41"/>
      <c r="E1" s="41"/>
    </row>
    <row r="2" spans="1:5" ht="29.25" customHeight="1" x14ac:dyDescent="0.25">
      <c r="A2" s="41"/>
      <c r="B2" s="41"/>
      <c r="C2" s="41"/>
      <c r="D2" s="41"/>
      <c r="E2" s="41"/>
    </row>
    <row r="3" spans="1:5" ht="15.75" x14ac:dyDescent="0.25">
      <c r="B3" s="1"/>
      <c r="D3" s="40" t="s">
        <v>0</v>
      </c>
      <c r="E3" s="40"/>
    </row>
    <row r="4" spans="1:5" ht="89.25" customHeight="1" x14ac:dyDescent="0.25">
      <c r="A4" s="18" t="s">
        <v>1</v>
      </c>
      <c r="B4" s="18" t="s">
        <v>2</v>
      </c>
      <c r="C4" s="18" t="s">
        <v>67</v>
      </c>
      <c r="D4" s="18" t="s">
        <v>68</v>
      </c>
      <c r="E4" s="18" t="s">
        <v>69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42" t="s">
        <v>29</v>
      </c>
      <c r="B6" s="43"/>
      <c r="C6" s="24">
        <f>SUM(C7+C13+C15+C19)</f>
        <v>1068439.9200000002</v>
      </c>
      <c r="D6" s="24">
        <f>SUM(D7+D13+D15+D19)</f>
        <v>1266910.23</v>
      </c>
      <c r="E6" s="36">
        <v>624762.14</v>
      </c>
    </row>
    <row r="7" spans="1:5" ht="15.75" x14ac:dyDescent="0.25">
      <c r="A7" s="29"/>
      <c r="B7" s="30" t="s">
        <v>30</v>
      </c>
      <c r="C7" s="24">
        <f>SUM(C8)</f>
        <v>159501.31</v>
      </c>
      <c r="D7" s="24">
        <f>SUM(D8)</f>
        <v>259202.68</v>
      </c>
      <c r="E7" s="36">
        <f>SUM(D7-C7)</f>
        <v>99701.37</v>
      </c>
    </row>
    <row r="8" spans="1:5" x14ac:dyDescent="0.25">
      <c r="A8" s="4" t="s">
        <v>31</v>
      </c>
      <c r="B8" s="4" t="s">
        <v>3</v>
      </c>
      <c r="C8" s="5">
        <f>SUM(C9:C12)</f>
        <v>159501.31</v>
      </c>
      <c r="D8" s="5">
        <f>SUM(D9+D10+D11+D12)</f>
        <v>259202.68</v>
      </c>
      <c r="E8" s="35">
        <f>SUM(E9:E12)</f>
        <v>99701.37</v>
      </c>
    </row>
    <row r="9" spans="1:5" ht="64.5" x14ac:dyDescent="0.25">
      <c r="A9" s="20" t="s">
        <v>47</v>
      </c>
      <c r="B9" s="22" t="s">
        <v>4</v>
      </c>
      <c r="C9" s="6">
        <v>155584.97</v>
      </c>
      <c r="D9" s="7">
        <v>175813.12</v>
      </c>
      <c r="E9" s="34">
        <f>SUM(D9-C9)</f>
        <v>20228.149999999994</v>
      </c>
    </row>
    <row r="10" spans="1:5" ht="90" x14ac:dyDescent="0.25">
      <c r="A10" s="21" t="s">
        <v>32</v>
      </c>
      <c r="B10" s="23" t="s">
        <v>5</v>
      </c>
      <c r="C10" s="8">
        <v>127.74</v>
      </c>
      <c r="D10" s="9">
        <v>32395.01</v>
      </c>
      <c r="E10" s="34">
        <f>SUM(D10-C10)</f>
        <v>32267.269999999997</v>
      </c>
    </row>
    <row r="11" spans="1:5" ht="39" x14ac:dyDescent="0.25">
      <c r="A11" s="21" t="s">
        <v>36</v>
      </c>
      <c r="B11" s="23" t="s">
        <v>6</v>
      </c>
      <c r="C11" s="8">
        <v>3788.6</v>
      </c>
      <c r="D11" s="9">
        <v>6955</v>
      </c>
      <c r="E11" s="34">
        <f>SUM(D11-C11)</f>
        <v>3166.4</v>
      </c>
    </row>
    <row r="12" spans="1:5" ht="77.25" x14ac:dyDescent="0.25">
      <c r="A12" s="21" t="s">
        <v>71</v>
      </c>
      <c r="B12" s="23" t="s">
        <v>70</v>
      </c>
      <c r="C12" s="8">
        <v>0</v>
      </c>
      <c r="D12" s="9">
        <v>44039.55</v>
      </c>
      <c r="E12" s="34">
        <f>SUM(D12-C12)</f>
        <v>44039.55</v>
      </c>
    </row>
    <row r="13" spans="1:5" x14ac:dyDescent="0.25">
      <c r="A13" s="25" t="s">
        <v>49</v>
      </c>
      <c r="B13" s="26" t="s">
        <v>33</v>
      </c>
      <c r="C13" s="5">
        <f>SUM(C14)</f>
        <v>25580.1</v>
      </c>
      <c r="D13" s="16">
        <f>SUM(D14)</f>
        <v>0</v>
      </c>
      <c r="E13" s="39">
        <f t="shared" ref="E13:E18" si="0">SUM(D13-C13)</f>
        <v>-25580.1</v>
      </c>
    </row>
    <row r="14" spans="1:5" x14ac:dyDescent="0.25">
      <c r="A14" s="21" t="s">
        <v>34</v>
      </c>
      <c r="B14" s="23" t="s">
        <v>35</v>
      </c>
      <c r="C14" s="8">
        <v>25580.1</v>
      </c>
      <c r="D14" s="9">
        <v>0</v>
      </c>
      <c r="E14" s="38">
        <f t="shared" si="0"/>
        <v>-25580.1</v>
      </c>
    </row>
    <row r="15" spans="1:5" x14ac:dyDescent="0.25">
      <c r="A15" s="31" t="s">
        <v>50</v>
      </c>
      <c r="B15" s="11" t="s">
        <v>7</v>
      </c>
      <c r="C15" s="5">
        <f>C16+C17+C18</f>
        <v>626242.92000000004</v>
      </c>
      <c r="D15" s="5">
        <f>D16+D17+D18</f>
        <v>808224.3899999999</v>
      </c>
      <c r="E15" s="35">
        <f t="shared" si="0"/>
        <v>181981.46999999986</v>
      </c>
    </row>
    <row r="16" spans="1:5" ht="39" x14ac:dyDescent="0.25">
      <c r="A16" s="10" t="s">
        <v>37</v>
      </c>
      <c r="B16" s="12" t="s">
        <v>8</v>
      </c>
      <c r="C16" s="8">
        <v>271166</v>
      </c>
      <c r="D16" s="9">
        <v>327284.83</v>
      </c>
      <c r="E16" s="34">
        <f t="shared" si="0"/>
        <v>56118.830000000016</v>
      </c>
    </row>
    <row r="17" spans="1:5" ht="26.25" x14ac:dyDescent="0.25">
      <c r="A17" s="10" t="s">
        <v>38</v>
      </c>
      <c r="B17" s="12" t="s">
        <v>9</v>
      </c>
      <c r="C17" s="8">
        <v>202222.14</v>
      </c>
      <c r="D17" s="9">
        <v>166177.4</v>
      </c>
      <c r="E17" s="34">
        <f t="shared" si="0"/>
        <v>-36044.74000000002</v>
      </c>
    </row>
    <row r="18" spans="1:5" ht="26.25" x14ac:dyDescent="0.25">
      <c r="A18" s="10" t="s">
        <v>39</v>
      </c>
      <c r="B18" s="12" t="s">
        <v>10</v>
      </c>
      <c r="C18" s="8">
        <v>152854.78</v>
      </c>
      <c r="D18" s="9">
        <v>314762.15999999997</v>
      </c>
      <c r="E18" s="34">
        <f t="shared" si="0"/>
        <v>161907.37999999998</v>
      </c>
    </row>
    <row r="19" spans="1:5" ht="15.75" x14ac:dyDescent="0.25">
      <c r="A19" s="44" t="s">
        <v>27</v>
      </c>
      <c r="B19" s="45"/>
      <c r="C19" s="24">
        <f>SUM(C20+C25+C29+C31)</f>
        <v>257115.59000000003</v>
      </c>
      <c r="D19" s="24">
        <f>SUM(D20+D25+D29+D31)</f>
        <v>199483.16000000003</v>
      </c>
      <c r="E19" s="37">
        <v>103322.99</v>
      </c>
    </row>
    <row r="20" spans="1:5" ht="26.25" x14ac:dyDescent="0.25">
      <c r="A20" s="10" t="s">
        <v>41</v>
      </c>
      <c r="B20" s="11" t="s">
        <v>11</v>
      </c>
      <c r="C20" s="5">
        <f>SUM(C22:C24)</f>
        <v>70519.14</v>
      </c>
      <c r="D20" s="5">
        <f>SUM(D22+D24)</f>
        <v>18071.580000000002</v>
      </c>
      <c r="E20" s="35">
        <f>SUM(D22-C22)</f>
        <v>-3904.7799999999997</v>
      </c>
    </row>
    <row r="21" spans="1:5" ht="64.5" hidden="1" x14ac:dyDescent="0.25">
      <c r="A21" s="10" t="s">
        <v>12</v>
      </c>
      <c r="B21" s="12" t="s">
        <v>13</v>
      </c>
      <c r="C21" s="8"/>
      <c r="D21" s="9"/>
      <c r="E21" s="19"/>
    </row>
    <row r="22" spans="1:5" ht="64.5" x14ac:dyDescent="0.25">
      <c r="A22" s="10" t="s">
        <v>40</v>
      </c>
      <c r="B22" s="12" t="s">
        <v>42</v>
      </c>
      <c r="C22" s="8">
        <v>7176.36</v>
      </c>
      <c r="D22" s="9">
        <v>3271.58</v>
      </c>
      <c r="E22" s="34">
        <f t="shared" ref="E22:E28" si="1">SUM(D22-C22)</f>
        <v>-3904.7799999999997</v>
      </c>
    </row>
    <row r="23" spans="1:5" ht="64.5" x14ac:dyDescent="0.25">
      <c r="A23" s="10" t="s">
        <v>73</v>
      </c>
      <c r="B23" s="12" t="s">
        <v>72</v>
      </c>
      <c r="C23" s="8">
        <v>31276.12</v>
      </c>
      <c r="D23" s="9">
        <v>0</v>
      </c>
      <c r="E23" s="34">
        <f>SUM(D23-C23)</f>
        <v>-31276.12</v>
      </c>
    </row>
    <row r="24" spans="1:5" ht="26.25" x14ac:dyDescent="0.25">
      <c r="A24" s="10" t="s">
        <v>51</v>
      </c>
      <c r="B24" s="12" t="s">
        <v>52</v>
      </c>
      <c r="C24" s="8">
        <v>32066.66</v>
      </c>
      <c r="D24" s="9">
        <v>14800</v>
      </c>
      <c r="E24" s="34">
        <f t="shared" si="1"/>
        <v>-17266.66</v>
      </c>
    </row>
    <row r="25" spans="1:5" ht="26.25" x14ac:dyDescent="0.25">
      <c r="A25" s="10" t="s">
        <v>53</v>
      </c>
      <c r="B25" s="11" t="s">
        <v>14</v>
      </c>
      <c r="C25" s="5">
        <f>SUM(C26+C27+C28)</f>
        <v>169696.45</v>
      </c>
      <c r="D25" s="5">
        <f>SUM(D26+D27+D28)</f>
        <v>177411.58000000002</v>
      </c>
      <c r="E25" s="33">
        <f t="shared" si="1"/>
        <v>7715.1300000000047</v>
      </c>
    </row>
    <row r="26" spans="1:5" ht="25.5" x14ac:dyDescent="0.25">
      <c r="A26" s="10" t="s">
        <v>54</v>
      </c>
      <c r="B26" s="13" t="s">
        <v>43</v>
      </c>
      <c r="C26" s="8">
        <v>0</v>
      </c>
      <c r="D26" s="9">
        <v>26750</v>
      </c>
      <c r="E26" s="34">
        <f t="shared" si="1"/>
        <v>26750</v>
      </c>
    </row>
    <row r="27" spans="1:5" ht="38.25" x14ac:dyDescent="0.25">
      <c r="A27" s="10" t="s">
        <v>56</v>
      </c>
      <c r="B27" s="13" t="s">
        <v>48</v>
      </c>
      <c r="C27" s="8">
        <v>163176.39000000001</v>
      </c>
      <c r="D27" s="9">
        <v>118853.08</v>
      </c>
      <c r="E27" s="34">
        <f t="shared" si="1"/>
        <v>-44323.310000000012</v>
      </c>
    </row>
    <row r="28" spans="1:5" ht="25.5" x14ac:dyDescent="0.25">
      <c r="A28" s="10" t="s">
        <v>55</v>
      </c>
      <c r="B28" s="13" t="s">
        <v>57</v>
      </c>
      <c r="C28" s="8">
        <v>6520.06</v>
      </c>
      <c r="D28" s="9">
        <v>31808.5</v>
      </c>
      <c r="E28" s="34">
        <f t="shared" si="1"/>
        <v>25288.44</v>
      </c>
    </row>
    <row r="29" spans="1:5" ht="31.5" customHeight="1" x14ac:dyDescent="0.25">
      <c r="A29" s="10" t="s">
        <v>74</v>
      </c>
      <c r="B29" s="46" t="s">
        <v>75</v>
      </c>
      <c r="C29" s="5">
        <v>14100</v>
      </c>
      <c r="D29" s="16">
        <v>0</v>
      </c>
      <c r="E29" s="35">
        <f>SUM(C29-D29)</f>
        <v>14100</v>
      </c>
    </row>
    <row r="30" spans="1:5" ht="56.25" customHeight="1" x14ac:dyDescent="0.25">
      <c r="A30" s="10" t="s">
        <v>76</v>
      </c>
      <c r="B30" s="14" t="s">
        <v>77</v>
      </c>
      <c r="C30" s="8">
        <v>14100</v>
      </c>
      <c r="D30" s="9">
        <v>0</v>
      </c>
      <c r="E30" s="34">
        <f>SUM(C30-D30)</f>
        <v>14100</v>
      </c>
    </row>
    <row r="31" spans="1:5" x14ac:dyDescent="0.25">
      <c r="A31" s="31" t="s">
        <v>45</v>
      </c>
      <c r="B31" s="15" t="s">
        <v>15</v>
      </c>
      <c r="C31" s="5">
        <f>SUM(C32)</f>
        <v>2800</v>
      </c>
      <c r="D31" s="16">
        <f>D32</f>
        <v>4000</v>
      </c>
      <c r="E31" s="35">
        <f>SUM(D31-C31)</f>
        <v>1200</v>
      </c>
    </row>
    <row r="32" spans="1:5" x14ac:dyDescent="0.25">
      <c r="A32" s="10" t="s">
        <v>44</v>
      </c>
      <c r="B32" s="13" t="s">
        <v>15</v>
      </c>
      <c r="C32" s="8">
        <v>2800</v>
      </c>
      <c r="D32" s="9">
        <v>4000</v>
      </c>
      <c r="E32" s="32">
        <f>SUM(D32-C32)</f>
        <v>1200</v>
      </c>
    </row>
    <row r="33" spans="1:5" ht="21" customHeight="1" x14ac:dyDescent="0.25">
      <c r="A33" s="27" t="s">
        <v>59</v>
      </c>
      <c r="B33" s="28" t="s">
        <v>28</v>
      </c>
      <c r="C33" s="24">
        <f>SUM(C34)</f>
        <v>15389975.790000001</v>
      </c>
      <c r="D33" s="24">
        <f>SUM(D34+D45)</f>
        <v>11933018.889999999</v>
      </c>
      <c r="E33" s="37">
        <f>SUM(D33-C33)</f>
        <v>-3456956.9000000022</v>
      </c>
    </row>
    <row r="34" spans="1:5" ht="39" x14ac:dyDescent="0.25">
      <c r="A34" s="10" t="s">
        <v>58</v>
      </c>
      <c r="B34" s="12" t="s">
        <v>16</v>
      </c>
      <c r="C34" s="8">
        <f>SUM(C35:C45)</f>
        <v>15389975.790000001</v>
      </c>
      <c r="D34" s="8">
        <f>SUM(D35:D43)</f>
        <v>11934539.939999999</v>
      </c>
      <c r="E34" s="34">
        <f>SUM(D34-C34)</f>
        <v>-3455435.8500000015</v>
      </c>
    </row>
    <row r="35" spans="1:5" ht="26.25" x14ac:dyDescent="0.25">
      <c r="A35" s="10" t="s">
        <v>60</v>
      </c>
      <c r="B35" s="12" t="s">
        <v>17</v>
      </c>
      <c r="C35" s="8">
        <v>7583552</v>
      </c>
      <c r="D35" s="9">
        <v>7977901</v>
      </c>
      <c r="E35" s="34">
        <f>SUM(D35-C35)</f>
        <v>394349</v>
      </c>
    </row>
    <row r="36" spans="1:5" ht="26.25" x14ac:dyDescent="0.25">
      <c r="A36" s="10" t="s">
        <v>61</v>
      </c>
      <c r="B36" s="12" t="s">
        <v>26</v>
      </c>
      <c r="C36" s="8">
        <v>243325</v>
      </c>
      <c r="D36" s="9">
        <v>411803.12</v>
      </c>
      <c r="E36" s="34">
        <f>SUM(D36-C36)</f>
        <v>168478.12</v>
      </c>
    </row>
    <row r="37" spans="1:5" ht="51.75" x14ac:dyDescent="0.25">
      <c r="A37" s="10" t="s">
        <v>79</v>
      </c>
      <c r="B37" s="12" t="s">
        <v>78</v>
      </c>
      <c r="C37" s="8">
        <v>699999.99</v>
      </c>
      <c r="D37" s="9">
        <v>0</v>
      </c>
      <c r="E37" s="34">
        <f>SUM(D37-C37)</f>
        <v>-699999.99</v>
      </c>
    </row>
    <row r="38" spans="1:5" ht="26.25" x14ac:dyDescent="0.25">
      <c r="A38" s="10" t="s">
        <v>81</v>
      </c>
      <c r="B38" s="12" t="s">
        <v>80</v>
      </c>
      <c r="C38" s="8">
        <v>3766735.74</v>
      </c>
      <c r="D38" s="9">
        <v>107527</v>
      </c>
      <c r="E38" s="34">
        <f>SUM(D38-C38)</f>
        <v>-3659208.74</v>
      </c>
    </row>
    <row r="39" spans="1:5" ht="26.25" x14ac:dyDescent="0.25">
      <c r="A39" s="10" t="s">
        <v>83</v>
      </c>
      <c r="B39" s="12" t="s">
        <v>82</v>
      </c>
      <c r="C39" s="8">
        <v>31426.17</v>
      </c>
      <c r="D39" s="9">
        <v>0</v>
      </c>
      <c r="E39" s="34">
        <f>SUM(D39-C39)</f>
        <v>-31426.17</v>
      </c>
    </row>
    <row r="40" spans="1:5" x14ac:dyDescent="0.25">
      <c r="A40" s="10" t="s">
        <v>62</v>
      </c>
      <c r="B40" s="13" t="s">
        <v>18</v>
      </c>
      <c r="C40" s="8">
        <v>614565</v>
      </c>
      <c r="D40" s="9">
        <v>726386</v>
      </c>
      <c r="E40" s="34">
        <f>SUM(D40-C40)</f>
        <v>111821</v>
      </c>
    </row>
    <row r="41" spans="1:5" ht="39" x14ac:dyDescent="0.25">
      <c r="A41" s="10" t="s">
        <v>63</v>
      </c>
      <c r="B41" s="12" t="s">
        <v>19</v>
      </c>
      <c r="C41" s="8">
        <v>154545</v>
      </c>
      <c r="D41" s="9">
        <v>151725</v>
      </c>
      <c r="E41" s="34">
        <f>SUM(D41-C41)</f>
        <v>-2820</v>
      </c>
    </row>
    <row r="42" spans="1:5" ht="26.25" hidden="1" x14ac:dyDescent="0.25">
      <c r="A42" s="10" t="s">
        <v>20</v>
      </c>
      <c r="B42" s="12" t="s">
        <v>21</v>
      </c>
      <c r="C42" s="8"/>
      <c r="D42" s="9"/>
      <c r="E42" s="19"/>
    </row>
    <row r="43" spans="1:5" ht="26.25" x14ac:dyDescent="0.25">
      <c r="A43" s="10" t="s">
        <v>65</v>
      </c>
      <c r="B43" s="12" t="s">
        <v>46</v>
      </c>
      <c r="C43" s="8">
        <v>2660495.38</v>
      </c>
      <c r="D43" s="9">
        <v>2559197.8199999998</v>
      </c>
      <c r="E43" s="34">
        <f>SUM(D43-C43)</f>
        <v>-101297.56000000006</v>
      </c>
    </row>
    <row r="44" spans="1:5" ht="25.5" hidden="1" x14ac:dyDescent="0.25">
      <c r="A44" s="10" t="s">
        <v>22</v>
      </c>
      <c r="B44" s="13" t="s">
        <v>23</v>
      </c>
      <c r="C44" s="8"/>
      <c r="D44" s="9"/>
      <c r="E44" s="19"/>
    </row>
    <row r="45" spans="1:5" ht="38.25" x14ac:dyDescent="0.25">
      <c r="A45" s="10" t="s">
        <v>64</v>
      </c>
      <c r="B45" s="13" t="s">
        <v>24</v>
      </c>
      <c r="C45" s="8">
        <v>-364668.49</v>
      </c>
      <c r="D45" s="9">
        <f>E49-1521.05</f>
        <v>-1521.05</v>
      </c>
      <c r="E45" s="34">
        <f>SUM(D45+C45)</f>
        <v>-366189.54</v>
      </c>
    </row>
    <row r="46" spans="1:5" x14ac:dyDescent="0.25">
      <c r="A46" s="3"/>
      <c r="B46" s="17" t="s">
        <v>25</v>
      </c>
      <c r="C46" s="5">
        <f>C6+C33</f>
        <v>16458415.710000001</v>
      </c>
      <c r="D46" s="5">
        <f>D6+D33</f>
        <v>13199929.119999999</v>
      </c>
      <c r="E46" s="35">
        <f>SUM(D46-C46)</f>
        <v>-3258486.5900000017</v>
      </c>
    </row>
  </sheetData>
  <mergeCells count="4">
    <mergeCell ref="D3:E3"/>
    <mergeCell ref="A1:E2"/>
    <mergeCell ref="A6:B6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2022-10-20T08:44:59Z</dcterms:modified>
</cp:coreProperties>
</file>