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0" i="1" l="1"/>
  <c r="D7" i="1"/>
  <c r="D8" i="1"/>
  <c r="C8" i="1" l="1"/>
  <c r="F39" i="1" l="1"/>
  <c r="F38" i="1"/>
  <c r="F37" i="1"/>
  <c r="F36" i="1"/>
  <c r="F34" i="1"/>
  <c r="F33" i="1"/>
  <c r="F30" i="1"/>
  <c r="F28" i="1"/>
  <c r="F27" i="1"/>
  <c r="F26" i="1"/>
  <c r="F24" i="1"/>
  <c r="F22" i="1"/>
  <c r="F18" i="1"/>
  <c r="F17" i="1"/>
  <c r="F16" i="1"/>
  <c r="F11" i="1"/>
  <c r="F10" i="1"/>
  <c r="F9" i="1"/>
  <c r="F8" i="1"/>
  <c r="D32" i="1"/>
  <c r="D31" i="1" s="1"/>
  <c r="F14" i="1"/>
  <c r="C20" i="1" l="1"/>
  <c r="C19" i="1"/>
  <c r="C25" i="1"/>
  <c r="C13" i="1"/>
  <c r="D20" i="1" l="1"/>
  <c r="E19" i="1"/>
  <c r="E32" i="1"/>
  <c r="E31" i="1" s="1"/>
  <c r="F35" i="1"/>
  <c r="E29" i="1"/>
  <c r="F20" i="1" l="1"/>
  <c r="E15" i="1"/>
  <c r="E13" i="1"/>
  <c r="C7" i="1"/>
  <c r="F7" i="1" l="1"/>
  <c r="E40" i="1"/>
  <c r="D25" i="1"/>
  <c r="C32" i="1"/>
  <c r="C31" i="1" l="1"/>
  <c r="F31" i="1" s="1"/>
  <c r="F32" i="1"/>
  <c r="F25" i="1"/>
  <c r="D29" i="1"/>
  <c r="D19" i="1" s="1"/>
  <c r="D15" i="1"/>
  <c r="F15" i="1" s="1"/>
  <c r="F19" i="1" l="1"/>
  <c r="D6" i="1"/>
  <c r="C29" i="1"/>
  <c r="C15" i="1"/>
  <c r="D40" i="1" l="1"/>
  <c r="C6" i="1"/>
  <c r="C40" i="1" l="1"/>
  <c r="F40" i="1" s="1"/>
  <c r="F6" i="1"/>
</calcChain>
</file>

<file path=xl/sharedStrings.xml><?xml version="1.0" encoding="utf-8"?>
<sst xmlns="http://schemas.openxmlformats.org/spreadsheetml/2006/main" count="73" uniqueCount="72">
  <si>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</si>
  <si>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</si>
  <si>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</si>
  <si>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</si>
  <si>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</si>
  <si>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</si>
  <si>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</si>
  <si>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</si>
  <si>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</si>
  <si>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</si>
  <si>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</si>
  <si>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</si>
  <si>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</si>
  <si>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</si>
  <si>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</si>
  <si>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</si>
  <si>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</si>
  <si>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</si>
  <si>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</si>
  <si>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</si>
  <si>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</si>
  <si>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</si>
  <si>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</si>
  <si>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</si>
  <si>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</si>
  <si>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</si>
  <si>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</si>
  <si>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</si>
  <si>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</si>
  <si>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</si>
  <si>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</si>
  <si>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</si>
  <si>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</si>
  <si>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</si>
  <si>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</si>
  <si>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</si>
  <si>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</si>
  <si>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</si>
  <si>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</si>
  <si>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</si>
  <si>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</si>
  <si>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</si>
  <si>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</si>
  <si>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</si>
  <si>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</si>
  <si>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</si>
  <si>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</si>
  <si>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</si>
  <si>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</si>
  <si>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</si>
  <si>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</si>
  <si>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</si>
  <si>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</si>
  <si>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</si>
  <si>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</si>
  <si>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</si>
  <si>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</si>
  <si>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</si>
  <si>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</si>
  <si>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</si>
  <si>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230 1 11 05075 10 0000 120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</si>
  <si>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</si>
  <si>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Субсидии бюджетам сельских поселений на поддержку отрасли культуры</t>
  </si>
  <si>
    <t>230 2 02 25519 10 0000 150</t>
  </si>
  <si>
    <t>Уточненная бюджетная роспись на 2022 год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</si>
  <si>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</si>
  <si>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</si>
  <si>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Исполнено за               2квартал                 2022 года</t>
  </si>
  <si>
    <t>Исполнено за               2квартал                 2021 года</t>
  </si>
  <si>
    <t>230 111 05035 10 0000 120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</si>
  <si>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</si>
  <si>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Сведения об исполнении бюджета Ингарского сельского поселения   по доходам  за 2 квартал     2022 года    и в сравнении за соответствующий период 2021 года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</si>
</sst>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G2" sqref="G2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6" t="s">
        <v>71</v>
      </c>
      <c r="B1" s="46"/>
      <c r="C1" s="46"/>
      <c r="D1" s="46"/>
      <c r="E1" s="46"/>
      <c r="F1" s="46"/>
    </row>
    <row r="2" spans="1:6" ht="45.75" customHeight="1" x14ac:dyDescent="0.25">
      <c r="A2" s="46"/>
      <c r="B2" s="46"/>
      <c r="C2" s="46"/>
      <c r="D2" s="46"/>
      <c r="E2" s="46"/>
      <c r="F2" s="46"/>
    </row>
    <row r="3" spans="1:6" ht="15.75" x14ac:dyDescent="0.25">
      <c r="B3" s="1"/>
      <c r="D3" s="45" t="s">
        <v>0</v>
      </c>
      <c r="E3" s="45"/>
      <c r="F3" s="45"/>
    </row>
    <row r="4" spans="1:6" ht="89.25" customHeight="1" x14ac:dyDescent="0.25">
      <c r="A4" s="17" t="s">
        <v>1</v>
      </c>
      <c r="B4" s="17" t="s">
        <v>2</v>
      </c>
      <c r="C4" s="17" t="s">
        <v>64</v>
      </c>
      <c r="D4" s="17" t="s">
        <v>67</v>
      </c>
      <c r="E4" s="17" t="s">
        <v>68</v>
      </c>
      <c r="F4" s="17" t="s">
        <v>47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/>
      <c r="F5" s="2">
        <v>5</v>
      </c>
    </row>
    <row r="6" spans="1:6" ht="15.75" x14ac:dyDescent="0.25">
      <c r="A6" s="47" t="s">
        <v>25</v>
      </c>
      <c r="B6" s="48"/>
      <c r="C6" s="23">
        <f>SUM(C7+C13+C15+C19)</f>
        <v>2163343.7000000002</v>
      </c>
      <c r="D6" s="40">
        <f>SUM(D7+D13+D15+D19)</f>
        <v>938234.69</v>
      </c>
      <c r="E6" s="23">
        <v>753171.4</v>
      </c>
      <c r="F6" s="36">
        <f>SUM(D6/C6*100)</f>
        <v>43.369654576847857</v>
      </c>
    </row>
    <row r="7" spans="1:6" ht="15.75" x14ac:dyDescent="0.25">
      <c r="A7" s="28"/>
      <c r="B7" s="29" t="s">
        <v>26</v>
      </c>
      <c r="C7" s="23">
        <f>SUM(C8)</f>
        <v>264850</v>
      </c>
      <c r="D7" s="40">
        <f>SUM(D8)</f>
        <v>167804.37</v>
      </c>
      <c r="E7" s="23">
        <v>105596.86</v>
      </c>
      <c r="F7" s="36">
        <f>SUM(F8)</f>
        <v>63.358266943552955</v>
      </c>
    </row>
    <row r="8" spans="1:6" x14ac:dyDescent="0.25">
      <c r="A8" s="3" t="s">
        <v>27</v>
      </c>
      <c r="B8" s="4" t="s">
        <v>3</v>
      </c>
      <c r="C8" s="5">
        <f>SUM(C9:C12)</f>
        <v>264850</v>
      </c>
      <c r="D8" s="40">
        <f>SUM(D9:D12)</f>
        <v>167804.37</v>
      </c>
      <c r="E8" s="5">
        <v>105596.86</v>
      </c>
      <c r="F8" s="35">
        <f>SUM(D8/C8*100)</f>
        <v>63.358266943552955</v>
      </c>
    </row>
    <row r="9" spans="1:6" ht="64.5" x14ac:dyDescent="0.25">
      <c r="A9" s="19" t="s">
        <v>56</v>
      </c>
      <c r="B9" s="21" t="s">
        <v>4</v>
      </c>
      <c r="C9" s="6">
        <v>239500</v>
      </c>
      <c r="D9" s="41">
        <v>106904.13</v>
      </c>
      <c r="E9" s="7">
        <v>101756.68</v>
      </c>
      <c r="F9" s="33">
        <f>SUM(D9/C9*100)</f>
        <v>44.636379958246344</v>
      </c>
    </row>
    <row r="10" spans="1:6" ht="90" x14ac:dyDescent="0.25">
      <c r="A10" s="20" t="s">
        <v>28</v>
      </c>
      <c r="B10" s="22" t="s">
        <v>5</v>
      </c>
      <c r="C10" s="8">
        <v>350</v>
      </c>
      <c r="D10" s="42">
        <v>32395.01</v>
      </c>
      <c r="E10" s="9">
        <v>127.74</v>
      </c>
      <c r="F10" s="33">
        <f>SUM(D10/C10*100)</f>
        <v>9255.7171428571419</v>
      </c>
    </row>
    <row r="11" spans="1:6" ht="39" x14ac:dyDescent="0.25">
      <c r="A11" s="20" t="s">
        <v>32</v>
      </c>
      <c r="B11" s="22" t="s">
        <v>6</v>
      </c>
      <c r="C11" s="8">
        <v>5000</v>
      </c>
      <c r="D11" s="42">
        <v>1965.68</v>
      </c>
      <c r="E11" s="9">
        <v>3712.44</v>
      </c>
      <c r="F11" s="33">
        <f>SUM(D11/C11*100)</f>
        <v>39.313600000000001</v>
      </c>
    </row>
    <row r="12" spans="1:6" ht="77.25" x14ac:dyDescent="0.25">
      <c r="A12" s="20" t="s">
        <v>65</v>
      </c>
      <c r="B12" s="22" t="s">
        <v>66</v>
      </c>
      <c r="C12" s="8">
        <v>20000</v>
      </c>
      <c r="D12" s="42">
        <v>26539.55</v>
      </c>
      <c r="E12" s="9">
        <v>0</v>
      </c>
      <c r="F12" s="33">
        <v>0</v>
      </c>
    </row>
    <row r="13" spans="1:6" x14ac:dyDescent="0.25">
      <c r="A13" s="24"/>
      <c r="B13" s="25" t="s">
        <v>29</v>
      </c>
      <c r="C13" s="5">
        <f>SUM(C14)</f>
        <v>18000</v>
      </c>
      <c r="D13" s="43">
        <v>0</v>
      </c>
      <c r="E13" s="15">
        <f>SUM(E14)</f>
        <v>24983.7</v>
      </c>
      <c r="F13" s="39">
        <v>0</v>
      </c>
    </row>
    <row r="14" spans="1:6" x14ac:dyDescent="0.25">
      <c r="A14" s="20" t="s">
        <v>30</v>
      </c>
      <c r="B14" s="22" t="s">
        <v>31</v>
      </c>
      <c r="C14" s="8">
        <v>18000</v>
      </c>
      <c r="D14" s="42">
        <v>0</v>
      </c>
      <c r="E14" s="9">
        <v>24983.7</v>
      </c>
      <c r="F14" s="34">
        <f t="shared" ref="F14:F20" si="0">SUM(D14/C14*100)</f>
        <v>0</v>
      </c>
    </row>
    <row r="15" spans="1:6" x14ac:dyDescent="0.25">
      <c r="A15" s="10" t="s">
        <v>55</v>
      </c>
      <c r="B15" s="11" t="s">
        <v>7</v>
      </c>
      <c r="C15" s="5">
        <f>C16+C17+C18</f>
        <v>1560000</v>
      </c>
      <c r="D15" s="40">
        <f>D16+D17+D18</f>
        <v>633842.89999999991</v>
      </c>
      <c r="E15" s="5">
        <f>SUM(E16:E18)</f>
        <v>281667.79000000004</v>
      </c>
      <c r="F15" s="35">
        <f t="shared" si="0"/>
        <v>40.630955128205123</v>
      </c>
    </row>
    <row r="16" spans="1:6" ht="39" x14ac:dyDescent="0.25">
      <c r="A16" s="10" t="s">
        <v>33</v>
      </c>
      <c r="B16" s="12" t="s">
        <v>8</v>
      </c>
      <c r="C16" s="8">
        <v>650000</v>
      </c>
      <c r="D16" s="42">
        <v>285855.96999999997</v>
      </c>
      <c r="E16" s="9">
        <v>190862.82</v>
      </c>
      <c r="F16" s="33">
        <f t="shared" si="0"/>
        <v>43.977841538461533</v>
      </c>
    </row>
    <row r="17" spans="1:6" ht="26.25" x14ac:dyDescent="0.25">
      <c r="A17" s="10" t="s">
        <v>34</v>
      </c>
      <c r="B17" s="12" t="s">
        <v>9</v>
      </c>
      <c r="C17" s="8">
        <v>250000</v>
      </c>
      <c r="D17" s="42">
        <v>81238.23</v>
      </c>
      <c r="E17" s="9">
        <v>16466.47</v>
      </c>
      <c r="F17" s="33">
        <f t="shared" si="0"/>
        <v>32.495291999999999</v>
      </c>
    </row>
    <row r="18" spans="1:6" ht="26.25" x14ac:dyDescent="0.25">
      <c r="A18" s="10" t="s">
        <v>35</v>
      </c>
      <c r="B18" s="12" t="s">
        <v>10</v>
      </c>
      <c r="C18" s="8">
        <v>660000</v>
      </c>
      <c r="D18" s="42">
        <v>266748.7</v>
      </c>
      <c r="E18" s="9">
        <v>74338.5</v>
      </c>
      <c r="F18" s="33">
        <f t="shared" si="0"/>
        <v>40.416469696969699</v>
      </c>
    </row>
    <row r="19" spans="1:6" ht="15.75" x14ac:dyDescent="0.25">
      <c r="A19" s="49" t="s">
        <v>23</v>
      </c>
      <c r="B19" s="50"/>
      <c r="C19" s="23">
        <f>SUM(C20+C25+C29)</f>
        <v>320493.7</v>
      </c>
      <c r="D19" s="40">
        <f>SUM(D20+D25+D29)</f>
        <v>136587.42000000001</v>
      </c>
      <c r="E19" s="23">
        <f>SUM(E20+E25+E29)</f>
        <v>101862.26</v>
      </c>
      <c r="F19" s="37">
        <f t="shared" si="0"/>
        <v>42.617817448517705</v>
      </c>
    </row>
    <row r="20" spans="1:6" ht="26.25" x14ac:dyDescent="0.25">
      <c r="A20" s="10" t="s">
        <v>37</v>
      </c>
      <c r="B20" s="11" t="s">
        <v>11</v>
      </c>
      <c r="C20" s="5">
        <f>SUM(C22:C24)</f>
        <v>15160</v>
      </c>
      <c r="D20" s="44">
        <f>SUM(D22:D24)</f>
        <v>15806.54</v>
      </c>
      <c r="E20" s="5">
        <f>SUM(E22:E24)</f>
        <v>54209.31</v>
      </c>
      <c r="F20" s="35">
        <f t="shared" si="0"/>
        <v>104.26477572559367</v>
      </c>
    </row>
    <row r="21" spans="1:6" ht="64.5" hidden="1" x14ac:dyDescent="0.25">
      <c r="A21" s="10" t="s">
        <v>12</v>
      </c>
      <c r="B21" s="12" t="s">
        <v>13</v>
      </c>
      <c r="C21" s="8"/>
      <c r="D21" s="42"/>
      <c r="E21" s="9"/>
      <c r="F21" s="18"/>
    </row>
    <row r="22" spans="1:6" ht="64.5" x14ac:dyDescent="0.25">
      <c r="A22" s="10" t="s">
        <v>36</v>
      </c>
      <c r="B22" s="12" t="s">
        <v>38</v>
      </c>
      <c r="C22" s="8">
        <v>11460</v>
      </c>
      <c r="D22" s="42">
        <v>1006.54</v>
      </c>
      <c r="E22" s="9">
        <v>5666.53</v>
      </c>
      <c r="F22" s="33">
        <f t="shared" ref="F22:F28" si="1">SUM(D22/C22*100)</f>
        <v>8.7830715532286199</v>
      </c>
    </row>
    <row r="23" spans="1:6" ht="64.5" x14ac:dyDescent="0.25">
      <c r="A23" s="10" t="s">
        <v>69</v>
      </c>
      <c r="B23" s="12" t="s">
        <v>70</v>
      </c>
      <c r="C23" s="8">
        <v>0</v>
      </c>
      <c r="D23" s="42">
        <v>0</v>
      </c>
      <c r="E23" s="9">
        <v>31276.12</v>
      </c>
      <c r="F23" s="33"/>
    </row>
    <row r="24" spans="1:6" ht="26.25" x14ac:dyDescent="0.25">
      <c r="A24" s="38" t="s">
        <v>60</v>
      </c>
      <c r="B24" s="12" t="s">
        <v>61</v>
      </c>
      <c r="C24" s="8">
        <v>3700</v>
      </c>
      <c r="D24" s="42">
        <v>14800</v>
      </c>
      <c r="E24" s="9">
        <v>17266.66</v>
      </c>
      <c r="F24" s="33">
        <f t="shared" si="1"/>
        <v>400</v>
      </c>
    </row>
    <row r="25" spans="1:6" ht="26.25" x14ac:dyDescent="0.25">
      <c r="A25" s="30" t="s">
        <v>39</v>
      </c>
      <c r="B25" s="11" t="s">
        <v>14</v>
      </c>
      <c r="C25" s="5">
        <f>SUM(C26:C28)</f>
        <v>300533.7</v>
      </c>
      <c r="D25" s="40">
        <f>SUM(D26+D27+D28)</f>
        <v>118780.88</v>
      </c>
      <c r="E25" s="5">
        <v>45652.95</v>
      </c>
      <c r="F25" s="32">
        <f t="shared" si="1"/>
        <v>39.523314689833455</v>
      </c>
    </row>
    <row r="26" spans="1:6" ht="25.5" x14ac:dyDescent="0.25">
      <c r="A26" s="10" t="s">
        <v>40</v>
      </c>
      <c r="B26" s="13" t="s">
        <v>41</v>
      </c>
      <c r="C26" s="8">
        <v>30000</v>
      </c>
      <c r="D26" s="42">
        <v>11450</v>
      </c>
      <c r="E26" s="9">
        <v>0</v>
      </c>
      <c r="F26" s="33">
        <f t="shared" si="1"/>
        <v>38.166666666666664</v>
      </c>
    </row>
    <row r="27" spans="1:6" ht="38.25" x14ac:dyDescent="0.25">
      <c r="A27" s="10" t="s">
        <v>48</v>
      </c>
      <c r="B27" s="13" t="s">
        <v>58</v>
      </c>
      <c r="C27" s="8">
        <v>243233.7</v>
      </c>
      <c r="D27" s="42">
        <v>75522.38</v>
      </c>
      <c r="E27" s="9">
        <v>134193.68</v>
      </c>
      <c r="F27" s="33">
        <f t="shared" si="1"/>
        <v>31.049307723395238</v>
      </c>
    </row>
    <row r="28" spans="1:6" ht="25.5" x14ac:dyDescent="0.25">
      <c r="A28" s="10" t="s">
        <v>57</v>
      </c>
      <c r="B28" s="13" t="s">
        <v>59</v>
      </c>
      <c r="C28" s="8">
        <v>27300</v>
      </c>
      <c r="D28" s="42">
        <v>31808.5</v>
      </c>
      <c r="E28" s="9">
        <v>6520.06</v>
      </c>
      <c r="F28" s="33">
        <f t="shared" si="1"/>
        <v>116.51465201465201</v>
      </c>
    </row>
    <row r="29" spans="1:6" x14ac:dyDescent="0.25">
      <c r="A29" s="30" t="s">
        <v>43</v>
      </c>
      <c r="B29" s="14" t="s">
        <v>15</v>
      </c>
      <c r="C29" s="5">
        <f>C30</f>
        <v>4800</v>
      </c>
      <c r="D29" s="43">
        <f>D30</f>
        <v>2000</v>
      </c>
      <c r="E29" s="15">
        <f>SUM(E30)</f>
        <v>2000</v>
      </c>
      <c r="F29" s="32">
        <v>25</v>
      </c>
    </row>
    <row r="30" spans="1:6" x14ac:dyDescent="0.25">
      <c r="A30" s="10" t="s">
        <v>42</v>
      </c>
      <c r="B30" s="13" t="s">
        <v>15</v>
      </c>
      <c r="C30" s="8">
        <v>4800</v>
      </c>
      <c r="D30" s="42">
        <v>2000</v>
      </c>
      <c r="E30" s="9">
        <v>2000</v>
      </c>
      <c r="F30" s="31">
        <f>SUM(D30/C30*100)</f>
        <v>41.666666666666671</v>
      </c>
    </row>
    <row r="31" spans="1:6" ht="21" customHeight="1" x14ac:dyDescent="0.25">
      <c r="A31" s="26" t="s">
        <v>44</v>
      </c>
      <c r="B31" s="27" t="s">
        <v>24</v>
      </c>
      <c r="C31" s="23">
        <f>SUM(C32+C39)</f>
        <v>15147350.859999999</v>
      </c>
      <c r="D31" s="40">
        <f>SUM(D32+D39)</f>
        <v>7848921.0500000007</v>
      </c>
      <c r="E31" s="23">
        <f>SUM(E32)</f>
        <v>9617587.7999999989</v>
      </c>
      <c r="F31" s="37">
        <f>SUM(D31/C31*100)</f>
        <v>51.817120515289908</v>
      </c>
    </row>
    <row r="32" spans="1:6" ht="39" x14ac:dyDescent="0.25">
      <c r="A32" s="10" t="s">
        <v>45</v>
      </c>
      <c r="B32" s="12" t="s">
        <v>16</v>
      </c>
      <c r="C32" s="8">
        <f>SUM(C33:C38)</f>
        <v>15148871.91</v>
      </c>
      <c r="D32" s="44">
        <f>SUM(D33:D38)</f>
        <v>7850442.1000000006</v>
      </c>
      <c r="E32" s="8">
        <f>SUM(E33:E39)</f>
        <v>9617587.7999999989</v>
      </c>
      <c r="F32" s="33">
        <f>SUM(D32/C32*100)</f>
        <v>51.82195840482224</v>
      </c>
    </row>
    <row r="33" spans="1:6" ht="26.25" x14ac:dyDescent="0.25">
      <c r="A33" s="10" t="s">
        <v>54</v>
      </c>
      <c r="B33" s="12" t="s">
        <v>17</v>
      </c>
      <c r="C33" s="8">
        <v>10637200</v>
      </c>
      <c r="D33" s="42">
        <v>5318602</v>
      </c>
      <c r="E33" s="9">
        <v>5055704</v>
      </c>
      <c r="F33" s="33">
        <f>SUM(D33/C33*100)</f>
        <v>50.000018801940357</v>
      </c>
    </row>
    <row r="34" spans="1:6" ht="26.25" x14ac:dyDescent="0.25">
      <c r="A34" s="10" t="s">
        <v>53</v>
      </c>
      <c r="B34" s="12" t="s">
        <v>22</v>
      </c>
      <c r="C34" s="8">
        <v>345873.94</v>
      </c>
      <c r="D34" s="42">
        <v>172941.94</v>
      </c>
      <c r="E34" s="9">
        <v>162220</v>
      </c>
      <c r="F34" s="33">
        <f>SUM(D34/C34*100)</f>
        <v>50.001436939712775</v>
      </c>
    </row>
    <row r="35" spans="1:6" ht="26.25" x14ac:dyDescent="0.25">
      <c r="A35" s="10" t="s">
        <v>63</v>
      </c>
      <c r="B35" s="12" t="s">
        <v>62</v>
      </c>
      <c r="C35" s="8">
        <v>107527</v>
      </c>
      <c r="D35" s="42">
        <v>106920</v>
      </c>
      <c r="E35" s="9">
        <v>2653194.46</v>
      </c>
      <c r="F35" s="33">
        <f t="shared" ref="F35" si="2">SUM(E35/C35*100)</f>
        <v>2467.4681335850528</v>
      </c>
    </row>
    <row r="36" spans="1:6" x14ac:dyDescent="0.25">
      <c r="A36" s="10" t="s">
        <v>52</v>
      </c>
      <c r="B36" s="13" t="s">
        <v>18</v>
      </c>
      <c r="C36" s="8">
        <v>968514</v>
      </c>
      <c r="D36" s="42">
        <v>484258</v>
      </c>
      <c r="E36" s="9">
        <v>409710</v>
      </c>
      <c r="F36" s="33">
        <f>SUM(D36/C36*100)</f>
        <v>50.000103250959718</v>
      </c>
    </row>
    <row r="37" spans="1:6" ht="39" x14ac:dyDescent="0.25">
      <c r="A37" s="10" t="s">
        <v>51</v>
      </c>
      <c r="B37" s="12" t="s">
        <v>19</v>
      </c>
      <c r="C37" s="8">
        <v>238850</v>
      </c>
      <c r="D37" s="42">
        <v>101150</v>
      </c>
      <c r="E37" s="9">
        <v>103970</v>
      </c>
      <c r="F37" s="33">
        <f>SUM(D37/C37*100)</f>
        <v>42.34875444839858</v>
      </c>
    </row>
    <row r="38" spans="1:6" ht="26.25" x14ac:dyDescent="0.25">
      <c r="A38" s="10" t="s">
        <v>50</v>
      </c>
      <c r="B38" s="12" t="s">
        <v>46</v>
      </c>
      <c r="C38" s="8">
        <v>2850906.97</v>
      </c>
      <c r="D38" s="42">
        <v>1666570.16</v>
      </c>
      <c r="E38" s="9">
        <v>1597457.83</v>
      </c>
      <c r="F38" s="33">
        <f>SUM(D38/C38*100)</f>
        <v>58.457542723675751</v>
      </c>
    </row>
    <row r="39" spans="1:6" ht="38.25" x14ac:dyDescent="0.25">
      <c r="A39" s="38" t="s">
        <v>49</v>
      </c>
      <c r="B39" s="13" t="s">
        <v>20</v>
      </c>
      <c r="C39" s="8">
        <v>-1521.05</v>
      </c>
      <c r="D39" s="42">
        <v>-1521.05</v>
      </c>
      <c r="E39" s="9">
        <v>-364668.49</v>
      </c>
      <c r="F39" s="33">
        <f>SUM(D39/C39*100)</f>
        <v>100</v>
      </c>
    </row>
    <row r="40" spans="1:6" x14ac:dyDescent="0.25">
      <c r="A40" s="3"/>
      <c r="B40" s="16" t="s">
        <v>21</v>
      </c>
      <c r="C40" s="5">
        <f>SUM(C31+C6)</f>
        <v>17310694.559999999</v>
      </c>
      <c r="D40" s="40">
        <f>SUM(D31+D6)</f>
        <v>8787155.7400000002</v>
      </c>
      <c r="E40" s="5">
        <f>SUM(E31+E6)</f>
        <v>10370759.199999999</v>
      </c>
      <c r="F40" s="35">
        <f>SUM(D40/C40*100)</f>
        <v>50.761427911186033</v>
      </c>
    </row>
  </sheetData>
  <mergeCells count="4">
    <mergeCell ref="D3:F3"/>
    <mergeCell ref="A1:F2"/>
    <mergeCell ref="A6:B6"/>
    <mergeCell ref="A19:B1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2022-07-13T08:01:52Z</dcterms:modified>
</cp:coreProperties>
</file>