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minimized="1" xWindow="0" yWindow="0" windowWidth="19200" windowHeight="1228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E31" i="1" l="1"/>
  <c r="D21" i="1" l="1"/>
  <c r="F35" i="1"/>
  <c r="F36" i="1"/>
  <c r="E35" i="1"/>
  <c r="D35" i="1"/>
  <c r="C35" i="1"/>
  <c r="F34" i="1"/>
  <c r="D31" i="1"/>
  <c r="C31" i="1"/>
  <c r="F31" i="1" s="1"/>
  <c r="F20" i="1"/>
  <c r="F19" i="1"/>
  <c r="C21" i="1" l="1"/>
  <c r="E8" i="1"/>
  <c r="E7" i="1" s="1"/>
  <c r="E27" i="1"/>
  <c r="F18" i="1" l="1"/>
  <c r="F12" i="1"/>
  <c r="E22" i="1" l="1"/>
  <c r="D8" i="1"/>
  <c r="D7" i="1" s="1"/>
  <c r="C8" i="1" l="1"/>
  <c r="F49" i="1" l="1"/>
  <c r="F48" i="1"/>
  <c r="F47" i="1"/>
  <c r="F46" i="1"/>
  <c r="F42" i="1"/>
  <c r="F41" i="1"/>
  <c r="F38" i="1"/>
  <c r="F30" i="1"/>
  <c r="F29" i="1"/>
  <c r="F28" i="1"/>
  <c r="F26" i="1"/>
  <c r="F24" i="1"/>
  <c r="F17" i="1"/>
  <c r="F16" i="1"/>
  <c r="F11" i="1"/>
  <c r="F10" i="1"/>
  <c r="F9" i="1"/>
  <c r="F8" i="1"/>
  <c r="D40" i="1"/>
  <c r="D39" i="1" s="1"/>
  <c r="F14" i="1"/>
  <c r="C22" i="1" l="1"/>
  <c r="C27" i="1"/>
  <c r="C13" i="1"/>
  <c r="C6" i="1" l="1"/>
  <c r="D22" i="1"/>
  <c r="E40" i="1"/>
  <c r="E39" i="1" s="1"/>
  <c r="F43" i="1"/>
  <c r="E37" i="1"/>
  <c r="E21" i="1" s="1"/>
  <c r="F22" i="1" l="1"/>
  <c r="E15" i="1"/>
  <c r="E6" i="1" s="1"/>
  <c r="E13" i="1"/>
  <c r="C7" i="1"/>
  <c r="F7" i="1" l="1"/>
  <c r="E50" i="1"/>
  <c r="D27" i="1"/>
  <c r="C40" i="1"/>
  <c r="C39" i="1" l="1"/>
  <c r="F39" i="1" s="1"/>
  <c r="F40" i="1"/>
  <c r="F27" i="1"/>
  <c r="D37" i="1"/>
  <c r="D15" i="1"/>
  <c r="D6" i="1" l="1"/>
  <c r="F21" i="1"/>
  <c r="C37" i="1"/>
  <c r="C15" i="1"/>
  <c r="F15" i="1" s="1"/>
  <c r="D50" i="1" l="1"/>
  <c r="C50" i="1" l="1"/>
  <c r="F50" i="1" s="1"/>
  <c r="F6" i="1"/>
</calcChain>
</file>

<file path=xl/sharedStrings.xml><?xml version="1.0" encoding="utf-8"?>
<sst xmlns="http://schemas.openxmlformats.org/spreadsheetml/2006/main" count="93" uniqueCount="92">
  <si>
    <t>(рубли)</t>
  </si>
  <si>
    <t>Коды бюджетной классификации Российской Федерации</t>
  </si>
  <si>
    <t>Наименование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</si>
  <si>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</si>
  <si>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</si>
  <si>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</si>
  <si>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</si>
  <si>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Налоги на имущество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</si>
  <si>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</si>
  <si>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</si>
  <si>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лиц, обладающих земельным участком, расположенным в границах сельских поселений</t>
  </si>
  <si>
    <t>Доходы от использования имущества, находящегося в государственной и муниципальной собственности</t>
  </si>
  <si>
    <t>111 05013 10 0000 120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</si>
  <si>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</si>
  <si>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Доходы от оказания платных услуг и компенсации затрат государства</t>
  </si>
  <si>
    <t>Прочие неналоговые доходы бюджетов сельских поселений</t>
  </si>
  <si>
    <t>Безвозмездные поступления от других бюджетов бюджетной системы РФ, кроме бюджетов государственных внебюджетных фондов</t>
  </si>
  <si>
    <t>Дотации бюджетам сельских поселений на выравнивание бюджетной обеспеченности</t>
  </si>
  <si>
    <t>Прочие субсидии бюджетам сельских поселений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</si>
  <si>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</si>
  <si>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Возврат остатков субсидий, субвенций и иных межбюджетных трансфертов, имеющих целевое назначение, прошлых лет из бюджетов поселений</t>
  </si>
  <si>
    <t>Всего доходов</t>
  </si>
  <si>
    <t>Дотации бюджетам сельских поселений на поддержку мер по обеспечению сбалансированности бюджетов</t>
  </si>
  <si>
    <t>НЕНАЛОГОВЫЕ ДОХОДЫ</t>
  </si>
  <si>
    <t>БЕЗВОЗМЕЗДНЫЕ ПОСТУПЛЕНИЯ</t>
  </si>
  <si>
    <t>НАЛОГОВЫЕ И НЕНАЛОГОВЫЕ ДОХОДЫ</t>
  </si>
  <si>
    <t>НАЛОГИ НА ПРИБЫЛЬ ДОХОДЫ</t>
  </si>
  <si>
    <t>182 101 02000 01 0000 110</t>
  </si>
  <si>
    <t>182 101 02020 01 0000 110</t>
  </si>
  <si>
    <t>Налоги на совокупный доход</t>
  </si>
  <si>
    <t>182 1 05 03010 010000 110</t>
  </si>
  <si>
    <t>Единый сельскохозяйственный налог</t>
  </si>
  <si>
    <t>182 101 02030 01 0000 110</t>
  </si>
  <si>
    <t>182 106 01030 10 0000 110</t>
  </si>
  <si>
    <t xml:space="preserve">182 106 06033 10 0000 110 </t>
  </si>
  <si>
    <t xml:space="preserve">182 106 06043 10 0000 110 </t>
  </si>
  <si>
    <t>230 111 05025 10 0000 120</t>
  </si>
  <si>
    <t>000 111 00000 00 0000 000</t>
  </si>
  <si>
    <t>Доходы, плучаемые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</si>
  <si>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230 113 00000 00 0000 000</t>
  </si>
  <si>
    <t>230 113 01995 10 0000 130</t>
  </si>
  <si>
    <t>Прочие доходы от оказания платных услуг (работ) получателями средств бюджетов сельских поселений</t>
  </si>
  <si>
    <t>230 117 05050 10 0000 180</t>
  </si>
  <si>
    <t>230 117 00000 00 0000 000</t>
  </si>
  <si>
    <t>000 200 00000 00 0000 000</t>
  </si>
  <si>
    <t>000 202 00000 00 0000 000</t>
  </si>
  <si>
    <t>Прочие межбюджетные трансферты, передаваемые бюджетам сельских поселений</t>
  </si>
  <si>
    <t>Процент исполнения к уточненным бюджетным назначениям</t>
  </si>
  <si>
    <t>230 113 02065 10 0000  130</t>
  </si>
  <si>
    <t>230 219 60010 10 0000 150</t>
  </si>
  <si>
    <t>230 202 40014 10 0000 150</t>
  </si>
  <si>
    <t>230 202 35118 10 0000 150</t>
  </si>
  <si>
    <t>230 202 29999 10 0000 150</t>
  </si>
  <si>
    <t>230 202 15002 10 0000 150</t>
  </si>
  <si>
    <t>230 202 15001 10 0000 150</t>
  </si>
  <si>
    <t>182 106 00000 00 0000 000</t>
  </si>
  <si>
    <t>182 101 02010 01 0000 110</t>
  </si>
  <si>
    <t>230 1 13 02995 10 0000 130</t>
  </si>
  <si>
    <t>Доходы,поступающие в порядке возмещения расходов, понесенных в связи с эксплуатацией имущества сельских поселений</t>
  </si>
  <si>
    <t>Прочие доходы от компенсации затрат бюджетов сельских поселений</t>
  </si>
  <si>
    <t>230 1 11 05075 10 0000 120</t>
  </si>
  <si>
    <t>Доходы от сдачи в аренду имущества, составляющего казну сельских поселений (за исключением земельных участков)</t>
  </si>
  <si>
    <t>Субсидии бюджетам сельских поселений на поддержку отрасли культуры</t>
  </si>
  <si>
    <t>230 2 02 25519 10 0000 150</t>
  </si>
  <si>
    <t>Уточненная бюджетная роспись на 2022 год</t>
  </si>
  <si>
    <t>182 101 02080 01 0000 110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</si>
  <si>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</si>
  <si>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230 111 05035 10 0000 120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</si>
  <si>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</si>
  <si>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Субсидии бюджетам сельских поселений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</si>
  <si>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230 2 02 25467 10 0000 150</t>
  </si>
  <si>
    <t>Субсидии бюджетам сельских поселений на обеспечение комплексного развития сельских территорий</t>
  </si>
  <si>
    <t>230  2 02 2557610 0000 150</t>
  </si>
  <si>
    <t>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</si>
  <si>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230 1 14 02052 10 0000 440</t>
  </si>
  <si>
    <t>ДОХОДЫ ОТ ПРОДАЖИ МАТЕРИАЛЬНЫХ И НЕМАТЕРИАЛЬНЫХ АКТИВОВ</t>
  </si>
  <si>
    <t>230 1 14 00000 00 0000 000</t>
  </si>
  <si>
    <t xml:space="preserve">Сведения об исполнении бюджета Ингарского сельского поселения   по доходам  за 4 квартал     2022 года    и в сравнении за соответствующий период 2021 года                                                                                          </t>
  </si>
  <si>
    <t>ГОСУДАРСТВЕННАЯ ПОШЛИНА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</si>
  <si>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</si>
  <si>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000 1 08 00000 00 0000 000</t>
  </si>
  <si>
    <t>230 1 08 04020 01 0000 110</t>
  </si>
  <si>
    <t>Исполнено за                     4 кв                     2022 года</t>
  </si>
  <si>
    <t>Исполнено за               4кв                        2021 года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</si>
  <si>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</si>
  <si>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230 1 14 06025 10 0000 430</t>
  </si>
  <si>
    <t>ШТРАФЫ, САНКЦИИ, ВОЗМЕЩЕНИЕ УЩЕРБА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</si>
  <si>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</si>
  <si>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000 1 16 00000 00 0000 000</t>
  </si>
  <si>
    <t>230 1 16 07010 10 0000 140</t>
  </si>
  <si>
    <t>Доходы от реализации иного имущества 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имуществу.</t>
  </si>
  <si>
    <t>230 1 14 02053 10 0000 410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</si>
</sst>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0.0%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horizontal="right"/>
    </xf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0" fontId="4" fillId="0" borderId="2" xfId="0" applyFont="1" applyBorder="1"/>
    <xf numFmtId="4" fontId="4" fillId="0" borderId="2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4" fontId="3" fillId="0" borderId="3" xfId="1" applyNumberFormat="1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4" fontId="3" fillId="0" borderId="2" xfId="1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4" fillId="0" borderId="2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4" fontId="4" fillId="0" borderId="2" xfId="1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wrapText="1"/>
    </xf>
    <xf numFmtId="0" fontId="4" fillId="0" borderId="2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left" shrinkToFit="1"/>
    </xf>
    <xf numFmtId="49" fontId="5" fillId="2" borderId="2" xfId="0" applyNumberFormat="1" applyFont="1" applyFill="1" applyBorder="1" applyAlignment="1">
      <alignment horizontal="left" shrinkToFit="1"/>
    </xf>
    <xf numFmtId="0" fontId="5" fillId="3" borderId="4" xfId="0" applyFont="1" applyFill="1" applyBorder="1" applyAlignment="1">
      <alignment wrapText="1"/>
    </xf>
    <xf numFmtId="0" fontId="5" fillId="3" borderId="2" xfId="0" applyFont="1" applyFill="1" applyBorder="1" applyAlignment="1">
      <alignment wrapText="1"/>
    </xf>
    <xf numFmtId="4" fontId="4" fillId="4" borderId="2" xfId="0" applyNumberFormat="1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left" shrinkToFit="1"/>
    </xf>
    <xf numFmtId="0" fontId="8" fillId="3" borderId="2" xfId="0" applyFont="1" applyFill="1" applyBorder="1" applyAlignment="1">
      <alignment wrapText="1"/>
    </xf>
    <xf numFmtId="0" fontId="4" fillId="4" borderId="2" xfId="0" applyFont="1" applyFill="1" applyBorder="1" applyAlignment="1">
      <alignment vertical="center"/>
    </xf>
    <xf numFmtId="0" fontId="7" fillId="4" borderId="2" xfId="0" applyFont="1" applyFill="1" applyBorder="1" applyAlignment="1">
      <alignment vertical="center" wrapText="1"/>
    </xf>
    <xf numFmtId="0" fontId="7" fillId="4" borderId="5" xfId="0" applyFont="1" applyFill="1" applyBorder="1" applyAlignment="1">
      <alignment horizontal="center"/>
    </xf>
    <xf numFmtId="0" fontId="7" fillId="4" borderId="6" xfId="0" applyFont="1" applyFill="1" applyBorder="1" applyAlignment="1"/>
    <xf numFmtId="0" fontId="4" fillId="0" borderId="2" xfId="0" applyFont="1" applyBorder="1" applyAlignment="1">
      <alignment vertical="center"/>
    </xf>
    <xf numFmtId="165" fontId="3" fillId="0" borderId="2" xfId="0" applyNumberFormat="1" applyFont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165" fontId="3" fillId="0" borderId="2" xfId="2" applyNumberFormat="1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2" fontId="4" fillId="4" borderId="2" xfId="0" applyNumberFormat="1" applyFont="1" applyFill="1" applyBorder="1" applyAlignment="1">
      <alignment horizontal="center" vertical="center"/>
    </xf>
    <xf numFmtId="2" fontId="4" fillId="4" borderId="2" xfId="2" applyNumberFormat="1" applyFont="1" applyFill="1" applyBorder="1" applyAlignment="1">
      <alignment horizontal="center" vertical="center"/>
    </xf>
    <xf numFmtId="3" fontId="3" fillId="0" borderId="2" xfId="0" applyNumberFormat="1" applyFont="1" applyBorder="1" applyAlignment="1">
      <alignment horizontal="left" vertical="center"/>
    </xf>
    <xf numFmtId="2" fontId="4" fillId="0" borderId="2" xfId="2" applyNumberFormat="1" applyFont="1" applyBorder="1" applyAlignment="1">
      <alignment horizontal="center" vertical="center"/>
    </xf>
    <xf numFmtId="4" fontId="4" fillId="5" borderId="2" xfId="0" applyNumberFormat="1" applyFont="1" applyFill="1" applyBorder="1" applyAlignment="1">
      <alignment horizontal="center" vertical="center"/>
    </xf>
    <xf numFmtId="4" fontId="3" fillId="5" borderId="3" xfId="1" applyNumberFormat="1" applyFont="1" applyFill="1" applyBorder="1" applyAlignment="1">
      <alignment horizontal="center" vertical="center"/>
    </xf>
    <xf numFmtId="4" fontId="3" fillId="5" borderId="2" xfId="1" applyNumberFormat="1" applyFont="1" applyFill="1" applyBorder="1" applyAlignment="1">
      <alignment horizontal="center" vertical="center"/>
    </xf>
    <xf numFmtId="4" fontId="4" fillId="5" borderId="2" xfId="1" applyNumberFormat="1" applyFont="1" applyFill="1" applyBorder="1" applyAlignment="1">
      <alignment horizontal="center" vertical="center"/>
    </xf>
    <xf numFmtId="4" fontId="3" fillId="5" borderId="2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wrapText="1"/>
    </xf>
    <xf numFmtId="0" fontId="4" fillId="0" borderId="6" xfId="0" applyFont="1" applyBorder="1" applyAlignment="1">
      <alignment wrapText="1"/>
    </xf>
    <xf numFmtId="0" fontId="2" fillId="0" borderId="1" xfId="0" applyFont="1" applyBorder="1" applyAlignment="1">
      <alignment horizontal="left"/>
    </xf>
    <xf numFmtId="0" fontId="6" fillId="4" borderId="0" xfId="0" applyFont="1" applyFill="1" applyAlignment="1">
      <alignment horizontal="center" wrapText="1"/>
    </xf>
    <xf numFmtId="0" fontId="7" fillId="4" borderId="5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 wrapText="1"/>
    </xf>
    <xf numFmtId="0" fontId="7" fillId="4" borderId="6" xfId="0" applyFont="1" applyFill="1" applyBorder="1" applyAlignment="1">
      <alignment horizont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tabSelected="1" topLeftCell="A34" workbookViewId="0">
      <selection activeCell="E36" sqref="E36"/>
    </sheetView>
  </sheetViews>
  <sheetFormatPr defaultRowHeight="15" x14ac:dyDescent="0.25"/>
  <cols>
    <col min="1" max="1" width="25.42578125" customWidth="1"/>
    <col min="2" max="2" width="55.140625" customWidth="1"/>
    <col min="3" max="5" width="16.140625" customWidth="1"/>
    <col min="6" max="6" width="15.5703125" customWidth="1"/>
  </cols>
  <sheetData>
    <row r="1" spans="1:6" x14ac:dyDescent="0.25">
      <c r="A1" s="48" t="s">
        <v>77</v>
      </c>
      <c r="B1" s="48"/>
      <c r="C1" s="48"/>
      <c r="D1" s="48"/>
      <c r="E1" s="48"/>
      <c r="F1" s="48"/>
    </row>
    <row r="2" spans="1:6" ht="45.75" customHeight="1" x14ac:dyDescent="0.25">
      <c r="A2" s="48"/>
      <c r="B2" s="48"/>
      <c r="C2" s="48"/>
      <c r="D2" s="48"/>
      <c r="E2" s="48"/>
      <c r="F2" s="48"/>
    </row>
    <row r="3" spans="1:6" ht="15.75" x14ac:dyDescent="0.25">
      <c r="B3" s="1"/>
      <c r="D3" s="47" t="s">
        <v>0</v>
      </c>
      <c r="E3" s="47"/>
      <c r="F3" s="47"/>
    </row>
    <row r="4" spans="1:6" ht="89.25" customHeight="1" x14ac:dyDescent="0.25">
      <c r="A4" s="17" t="s">
        <v>1</v>
      </c>
      <c r="B4" s="17" t="s">
        <v>2</v>
      </c>
      <c r="C4" s="17" t="s">
        <v>64</v>
      </c>
      <c r="D4" s="17" t="s">
        <v>82</v>
      </c>
      <c r="E4" s="17" t="s">
        <v>83</v>
      </c>
      <c r="F4" s="17" t="s">
        <v>47</v>
      </c>
    </row>
    <row r="5" spans="1:6" x14ac:dyDescent="0.25">
      <c r="A5" s="2">
        <v>1</v>
      </c>
      <c r="B5" s="2">
        <v>2</v>
      </c>
      <c r="C5" s="2">
        <v>3</v>
      </c>
      <c r="D5" s="2">
        <v>4</v>
      </c>
      <c r="E5" s="2"/>
      <c r="F5" s="2">
        <v>5</v>
      </c>
    </row>
    <row r="6" spans="1:6" ht="15.75" x14ac:dyDescent="0.25">
      <c r="A6" s="49" t="s">
        <v>25</v>
      </c>
      <c r="B6" s="50"/>
      <c r="C6" s="23">
        <f>SUM(C7+C19+C13+C15+C21)</f>
        <v>2496430.4500000002</v>
      </c>
      <c r="D6" s="40">
        <f>SUM(D7+D13+D19+D15+D21)</f>
        <v>2404000.39</v>
      </c>
      <c r="E6" s="23">
        <f>SUM(E7+E13+E15+E21)</f>
        <v>3962944.25</v>
      </c>
      <c r="F6" s="36">
        <f>SUM(D6/C6*100)</f>
        <v>96.297511112316386</v>
      </c>
    </row>
    <row r="7" spans="1:6" ht="15.75" x14ac:dyDescent="0.25">
      <c r="A7" s="28"/>
      <c r="B7" s="29" t="s">
        <v>26</v>
      </c>
      <c r="C7" s="23">
        <f>SUM(C8)</f>
        <v>322894.99</v>
      </c>
      <c r="D7" s="40">
        <f>SUM(D8)</f>
        <v>334331.49</v>
      </c>
      <c r="E7" s="23">
        <f>SUM(E8)</f>
        <v>224453.82</v>
      </c>
      <c r="F7" s="36">
        <f>SUM(F8)</f>
        <v>103.5418635637549</v>
      </c>
    </row>
    <row r="8" spans="1:6" x14ac:dyDescent="0.25">
      <c r="A8" s="3" t="s">
        <v>27</v>
      </c>
      <c r="B8" s="4" t="s">
        <v>3</v>
      </c>
      <c r="C8" s="5">
        <f>SUM(C9:C12)</f>
        <v>322894.99</v>
      </c>
      <c r="D8" s="40">
        <f>SUM(D9:D12)</f>
        <v>334331.49</v>
      </c>
      <c r="E8" s="5">
        <f>SUM(E9:E12)</f>
        <v>224453.82</v>
      </c>
      <c r="F8" s="35">
        <f>SUM(D8/C8*100)</f>
        <v>103.5418635637549</v>
      </c>
    </row>
    <row r="9" spans="1:6" ht="64.5" x14ac:dyDescent="0.25">
      <c r="A9" s="19" t="s">
        <v>56</v>
      </c>
      <c r="B9" s="21" t="s">
        <v>4</v>
      </c>
      <c r="C9" s="6">
        <v>239500</v>
      </c>
      <c r="D9" s="41">
        <v>250352.59</v>
      </c>
      <c r="E9" s="7">
        <v>220068.35</v>
      </c>
      <c r="F9" s="33">
        <f>SUM(D9/C9*100)</f>
        <v>104.5313528183716</v>
      </c>
    </row>
    <row r="10" spans="1:6" ht="90" x14ac:dyDescent="0.25">
      <c r="A10" s="20" t="s">
        <v>28</v>
      </c>
      <c r="B10" s="22" t="s">
        <v>5</v>
      </c>
      <c r="C10" s="8">
        <v>32395.01</v>
      </c>
      <c r="D10" s="42">
        <v>32418.47</v>
      </c>
      <c r="E10" s="9">
        <v>127.74</v>
      </c>
      <c r="F10" s="33">
        <f>SUM(D10/C10*100)</f>
        <v>100.07241856075983</v>
      </c>
    </row>
    <row r="11" spans="1:6" ht="39" x14ac:dyDescent="0.25">
      <c r="A11" s="20" t="s">
        <v>32</v>
      </c>
      <c r="B11" s="22" t="s">
        <v>6</v>
      </c>
      <c r="C11" s="8">
        <v>6960.43</v>
      </c>
      <c r="D11" s="42">
        <v>7520.88</v>
      </c>
      <c r="E11" s="9">
        <v>4257.7299999999996</v>
      </c>
      <c r="F11" s="33">
        <f>SUM(D11/C11*100)</f>
        <v>108.05194506661226</v>
      </c>
    </row>
    <row r="12" spans="1:6" ht="77.25" x14ac:dyDescent="0.25">
      <c r="A12" s="20" t="s">
        <v>65</v>
      </c>
      <c r="B12" s="22" t="s">
        <v>66</v>
      </c>
      <c r="C12" s="8">
        <v>44039.55</v>
      </c>
      <c r="D12" s="42">
        <v>44039.55</v>
      </c>
      <c r="E12" s="9">
        <v>0</v>
      </c>
      <c r="F12" s="33">
        <f>SUM(D12/C12)*100</f>
        <v>100</v>
      </c>
    </row>
    <row r="13" spans="1:6" x14ac:dyDescent="0.25">
      <c r="A13" s="24"/>
      <c r="B13" s="25" t="s">
        <v>29</v>
      </c>
      <c r="C13" s="5">
        <f>SUM(C14)</f>
        <v>18000</v>
      </c>
      <c r="D13" s="43">
        <v>0</v>
      </c>
      <c r="E13" s="15">
        <f>SUM(E14)</f>
        <v>25580.1</v>
      </c>
      <c r="F13" s="39">
        <v>0</v>
      </c>
    </row>
    <row r="14" spans="1:6" x14ac:dyDescent="0.25">
      <c r="A14" s="20" t="s">
        <v>30</v>
      </c>
      <c r="B14" s="22" t="s">
        <v>31</v>
      </c>
      <c r="C14" s="8">
        <v>18000</v>
      </c>
      <c r="D14" s="42">
        <v>0</v>
      </c>
      <c r="E14" s="9">
        <v>25580.1</v>
      </c>
      <c r="F14" s="34">
        <f t="shared" ref="F14:F22" si="0">SUM(D14/C14*100)</f>
        <v>0</v>
      </c>
    </row>
    <row r="15" spans="1:6" x14ac:dyDescent="0.25">
      <c r="A15" s="10" t="s">
        <v>55</v>
      </c>
      <c r="B15" s="11" t="s">
        <v>7</v>
      </c>
      <c r="C15" s="5">
        <f>C16+C17+C18</f>
        <v>1810000</v>
      </c>
      <c r="D15" s="40">
        <f>D16+D17+D18</f>
        <v>1738901.51</v>
      </c>
      <c r="E15" s="5">
        <f>SUM(E16:E18)</f>
        <v>1438319.4</v>
      </c>
      <c r="F15" s="35">
        <f t="shared" si="0"/>
        <v>96.07190662983426</v>
      </c>
    </row>
    <row r="16" spans="1:6" ht="39" x14ac:dyDescent="0.25">
      <c r="A16" s="10" t="s">
        <v>33</v>
      </c>
      <c r="B16" s="12" t="s">
        <v>8</v>
      </c>
      <c r="C16" s="8">
        <v>650000</v>
      </c>
      <c r="D16" s="42">
        <v>561136.73</v>
      </c>
      <c r="E16" s="9">
        <v>517402.81</v>
      </c>
      <c r="F16" s="33">
        <f t="shared" si="0"/>
        <v>86.328727692307694</v>
      </c>
    </row>
    <row r="17" spans="1:6" ht="26.25" x14ac:dyDescent="0.25">
      <c r="A17" s="10" t="s">
        <v>34</v>
      </c>
      <c r="B17" s="12" t="s">
        <v>9</v>
      </c>
      <c r="C17" s="8">
        <v>350000</v>
      </c>
      <c r="D17" s="42">
        <v>352162.4</v>
      </c>
      <c r="E17" s="9">
        <v>320006.43</v>
      </c>
      <c r="F17" s="33">
        <f t="shared" si="0"/>
        <v>100.61782857142857</v>
      </c>
    </row>
    <row r="18" spans="1:6" ht="26.25" x14ac:dyDescent="0.25">
      <c r="A18" s="10" t="s">
        <v>35</v>
      </c>
      <c r="B18" s="12" t="s">
        <v>10</v>
      </c>
      <c r="C18" s="8">
        <v>810000</v>
      </c>
      <c r="D18" s="42">
        <v>825602.38</v>
      </c>
      <c r="E18" s="9">
        <v>600910.16</v>
      </c>
      <c r="F18" s="33">
        <f t="shared" si="0"/>
        <v>101.92621975308643</v>
      </c>
    </row>
    <row r="19" spans="1:6" x14ac:dyDescent="0.25">
      <c r="A19" s="10" t="s">
        <v>80</v>
      </c>
      <c r="B19" s="46" t="s">
        <v>78</v>
      </c>
      <c r="C19" s="8">
        <v>100</v>
      </c>
      <c r="D19" s="42">
        <v>100</v>
      </c>
      <c r="E19" s="9">
        <v>0</v>
      </c>
      <c r="F19" s="33">
        <f t="shared" si="0"/>
        <v>100</v>
      </c>
    </row>
    <row r="20" spans="1:6" ht="51.75" x14ac:dyDescent="0.25">
      <c r="A20" s="10" t="s">
        <v>81</v>
      </c>
      <c r="B20" s="45" t="s">
        <v>79</v>
      </c>
      <c r="C20" s="8">
        <v>100</v>
      </c>
      <c r="D20" s="42">
        <v>100</v>
      </c>
      <c r="E20" s="9">
        <v>0</v>
      </c>
      <c r="F20" s="33">
        <f t="shared" si="0"/>
        <v>100</v>
      </c>
    </row>
    <row r="21" spans="1:6" ht="15.75" x14ac:dyDescent="0.25">
      <c r="A21" s="51" t="s">
        <v>23</v>
      </c>
      <c r="B21" s="52"/>
      <c r="C21" s="23">
        <f>SUM(C22+C27+C31+C35+C37)</f>
        <v>345435.45999999996</v>
      </c>
      <c r="D21" s="40">
        <f>SUM(D22+D27+D31+D35+D37)</f>
        <v>330667.38999999996</v>
      </c>
      <c r="E21" s="23">
        <f>SUM(E22+E27+E37+E31)</f>
        <v>2274590.9300000002</v>
      </c>
      <c r="F21" s="37">
        <f t="shared" si="0"/>
        <v>95.724796174660227</v>
      </c>
    </row>
    <row r="22" spans="1:6" ht="26.25" x14ac:dyDescent="0.25">
      <c r="A22" s="10" t="s">
        <v>37</v>
      </c>
      <c r="B22" s="11" t="s">
        <v>11</v>
      </c>
      <c r="C22" s="5">
        <f>SUM(C24:C26)</f>
        <v>31557.79</v>
      </c>
      <c r="D22" s="44">
        <f>SUM(D24:D26)</f>
        <v>31557.79</v>
      </c>
      <c r="E22" s="5">
        <f>SUM(E24:E26)</f>
        <v>91249.75</v>
      </c>
      <c r="F22" s="35">
        <f t="shared" si="0"/>
        <v>100</v>
      </c>
    </row>
    <row r="23" spans="1:6" ht="64.5" hidden="1" x14ac:dyDescent="0.25">
      <c r="A23" s="10" t="s">
        <v>12</v>
      </c>
      <c r="B23" s="12" t="s">
        <v>13</v>
      </c>
      <c r="C23" s="8"/>
      <c r="D23" s="42"/>
      <c r="E23" s="9"/>
      <c r="F23" s="18"/>
    </row>
    <row r="24" spans="1:6" ht="64.5" x14ac:dyDescent="0.25">
      <c r="A24" s="10" t="s">
        <v>36</v>
      </c>
      <c r="B24" s="12" t="s">
        <v>38</v>
      </c>
      <c r="C24" s="8">
        <v>16757.79</v>
      </c>
      <c r="D24" s="42">
        <v>16757.79</v>
      </c>
      <c r="E24" s="9">
        <v>14198.4</v>
      </c>
      <c r="F24" s="33">
        <f t="shared" ref="F24:F30" si="1">SUM(D24/C24*100)</f>
        <v>100</v>
      </c>
    </row>
    <row r="25" spans="1:6" ht="64.5" x14ac:dyDescent="0.25">
      <c r="A25" s="10" t="s">
        <v>67</v>
      </c>
      <c r="B25" s="12" t="s">
        <v>68</v>
      </c>
      <c r="C25" s="8">
        <v>0</v>
      </c>
      <c r="D25" s="42">
        <v>0</v>
      </c>
      <c r="E25" s="9">
        <v>31276.12</v>
      </c>
      <c r="F25" s="33">
        <v>0</v>
      </c>
    </row>
    <row r="26" spans="1:6" ht="26.25" x14ac:dyDescent="0.25">
      <c r="A26" s="38" t="s">
        <v>60</v>
      </c>
      <c r="B26" s="12" t="s">
        <v>61</v>
      </c>
      <c r="C26" s="8">
        <v>14800</v>
      </c>
      <c r="D26" s="42">
        <v>14800</v>
      </c>
      <c r="E26" s="9">
        <v>45775.23</v>
      </c>
      <c r="F26" s="33">
        <f t="shared" si="1"/>
        <v>100</v>
      </c>
    </row>
    <row r="27" spans="1:6" ht="26.25" x14ac:dyDescent="0.25">
      <c r="A27" s="30" t="s">
        <v>39</v>
      </c>
      <c r="B27" s="11" t="s">
        <v>14</v>
      </c>
      <c r="C27" s="5">
        <f>SUM(C28:C30)</f>
        <v>296341.62</v>
      </c>
      <c r="D27" s="40">
        <f>SUM(D28+D29+D30)</f>
        <v>281173.55</v>
      </c>
      <c r="E27" s="5">
        <f>SUM(E28:E30)</f>
        <v>236841.18</v>
      </c>
      <c r="F27" s="32">
        <f t="shared" si="1"/>
        <v>94.881559330073173</v>
      </c>
    </row>
    <row r="28" spans="1:6" ht="25.5" x14ac:dyDescent="0.25">
      <c r="A28" s="10" t="s">
        <v>40</v>
      </c>
      <c r="B28" s="13" t="s">
        <v>41</v>
      </c>
      <c r="C28" s="8">
        <v>34650</v>
      </c>
      <c r="D28" s="42">
        <v>34650</v>
      </c>
      <c r="E28" s="9">
        <v>11800</v>
      </c>
      <c r="F28" s="33">
        <f t="shared" si="1"/>
        <v>100</v>
      </c>
    </row>
    <row r="29" spans="1:6" ht="38.25" x14ac:dyDescent="0.25">
      <c r="A29" s="10" t="s">
        <v>48</v>
      </c>
      <c r="B29" s="13" t="s">
        <v>58</v>
      </c>
      <c r="C29" s="8">
        <v>229883.12</v>
      </c>
      <c r="D29" s="42">
        <v>214715.05</v>
      </c>
      <c r="E29" s="9">
        <v>218521.12</v>
      </c>
      <c r="F29" s="33">
        <f t="shared" si="1"/>
        <v>93.401833940656459</v>
      </c>
    </row>
    <row r="30" spans="1:6" ht="25.5" x14ac:dyDescent="0.25">
      <c r="A30" s="10" t="s">
        <v>57</v>
      </c>
      <c r="B30" s="13" t="s">
        <v>59</v>
      </c>
      <c r="C30" s="8">
        <v>31808.5</v>
      </c>
      <c r="D30" s="42">
        <v>31808.5</v>
      </c>
      <c r="E30" s="9">
        <v>6520.06</v>
      </c>
      <c r="F30" s="33">
        <f t="shared" si="1"/>
        <v>100</v>
      </c>
    </row>
    <row r="31" spans="1:6" ht="25.5" x14ac:dyDescent="0.25">
      <c r="A31" s="30" t="s">
        <v>76</v>
      </c>
      <c r="B31" s="14" t="s">
        <v>75</v>
      </c>
      <c r="C31" s="5">
        <f>SUM(C32:C34)</f>
        <v>3908.95</v>
      </c>
      <c r="D31" s="43">
        <f>SUM(D32:D34)</f>
        <v>3908.95</v>
      </c>
      <c r="E31" s="15">
        <f>SUM(E32:E34)</f>
        <v>1942100</v>
      </c>
      <c r="F31" s="33">
        <f>SUM(D31/C31*100)</f>
        <v>100</v>
      </c>
    </row>
    <row r="32" spans="1:6" ht="63.75" x14ac:dyDescent="0.25">
      <c r="A32" s="10" t="s">
        <v>74</v>
      </c>
      <c r="B32" s="13" t="s">
        <v>73</v>
      </c>
      <c r="C32" s="8">
        <v>0</v>
      </c>
      <c r="D32" s="42">
        <v>0</v>
      </c>
      <c r="E32" s="9">
        <v>14100</v>
      </c>
      <c r="F32" s="33">
        <v>0</v>
      </c>
    </row>
    <row r="33" spans="1:6" ht="76.5" x14ac:dyDescent="0.25">
      <c r="A33" s="10" t="s">
        <v>91</v>
      </c>
      <c r="B33" s="13" t="s">
        <v>90</v>
      </c>
      <c r="C33" s="8">
        <v>0</v>
      </c>
      <c r="D33" s="42">
        <v>0</v>
      </c>
      <c r="E33" s="9">
        <v>1928000</v>
      </c>
      <c r="F33" s="33">
        <v>0</v>
      </c>
    </row>
    <row r="34" spans="1:6" ht="45" customHeight="1" x14ac:dyDescent="0.25">
      <c r="A34" s="10" t="s">
        <v>85</v>
      </c>
      <c r="B34" s="13" t="s">
        <v>84</v>
      </c>
      <c r="C34" s="8">
        <v>3908.95</v>
      </c>
      <c r="D34" s="42">
        <v>3908.95</v>
      </c>
      <c r="E34" s="9">
        <v>0</v>
      </c>
      <c r="F34" s="33">
        <f>SUM(D34/C34*100)</f>
        <v>100</v>
      </c>
    </row>
    <row r="35" spans="1:6" ht="33" customHeight="1" x14ac:dyDescent="0.25">
      <c r="A35" s="30" t="s">
        <v>88</v>
      </c>
      <c r="B35" s="14" t="s">
        <v>86</v>
      </c>
      <c r="C35" s="5">
        <f>SUM(C36)</f>
        <v>8827.1</v>
      </c>
      <c r="D35" s="43">
        <f>SUM(D36)</f>
        <v>8827.1</v>
      </c>
      <c r="E35" s="15">
        <f>SUM(E36)</f>
        <v>5911.96</v>
      </c>
      <c r="F35" s="35">
        <f>SUM(D35/C35*100)</f>
        <v>100</v>
      </c>
    </row>
    <row r="36" spans="1:6" ht="49.5" customHeight="1" x14ac:dyDescent="0.25">
      <c r="A36" s="10" t="s">
        <v>89</v>
      </c>
      <c r="B36" s="13" t="s">
        <v>87</v>
      </c>
      <c r="C36" s="8">
        <v>8827.1</v>
      </c>
      <c r="D36" s="42">
        <v>8827.1</v>
      </c>
      <c r="E36" s="9">
        <v>5911.96</v>
      </c>
      <c r="F36" s="33">
        <f>SUM(D36/C36*100)</f>
        <v>100</v>
      </c>
    </row>
    <row r="37" spans="1:6" x14ac:dyDescent="0.25">
      <c r="A37" s="30" t="s">
        <v>43</v>
      </c>
      <c r="B37" s="14" t="s">
        <v>15</v>
      </c>
      <c r="C37" s="5">
        <f>C38</f>
        <v>4800</v>
      </c>
      <c r="D37" s="43">
        <f>D38</f>
        <v>5200</v>
      </c>
      <c r="E37" s="15">
        <f>SUM(E38)</f>
        <v>4400</v>
      </c>
      <c r="F37" s="32">
        <v>25</v>
      </c>
    </row>
    <row r="38" spans="1:6" x14ac:dyDescent="0.25">
      <c r="A38" s="10" t="s">
        <v>42</v>
      </c>
      <c r="B38" s="13" t="s">
        <v>15</v>
      </c>
      <c r="C38" s="8">
        <v>4800</v>
      </c>
      <c r="D38" s="42">
        <v>5200</v>
      </c>
      <c r="E38" s="9">
        <v>4400</v>
      </c>
      <c r="F38" s="31">
        <f>SUM(D38/C38*100)</f>
        <v>108.33333333333333</v>
      </c>
    </row>
    <row r="39" spans="1:6" ht="21" customHeight="1" x14ac:dyDescent="0.25">
      <c r="A39" s="26" t="s">
        <v>44</v>
      </c>
      <c r="B39" s="27" t="s">
        <v>24</v>
      </c>
      <c r="C39" s="23">
        <f>SUM(C40+C49)</f>
        <v>15848400.039999999</v>
      </c>
      <c r="D39" s="40">
        <f>SUM(D40+D49)</f>
        <v>15848400.039999999</v>
      </c>
      <c r="E39" s="23">
        <f>SUM(E40)</f>
        <v>15389975.790000001</v>
      </c>
      <c r="F39" s="37">
        <f>SUM(D39/C39*100)</f>
        <v>100</v>
      </c>
    </row>
    <row r="40" spans="1:6" ht="39" x14ac:dyDescent="0.25">
      <c r="A40" s="10" t="s">
        <v>45</v>
      </c>
      <c r="B40" s="12" t="s">
        <v>16</v>
      </c>
      <c r="C40" s="8">
        <f>SUM(C41:C48)</f>
        <v>15849921.09</v>
      </c>
      <c r="D40" s="44">
        <f>SUM(D41:D48)</f>
        <v>15849921.09</v>
      </c>
      <c r="E40" s="8">
        <f>SUM(E41:E49)</f>
        <v>15389975.790000001</v>
      </c>
      <c r="F40" s="33">
        <f>SUM(D40/C40*100)</f>
        <v>100</v>
      </c>
    </row>
    <row r="41" spans="1:6" ht="26.25" x14ac:dyDescent="0.25">
      <c r="A41" s="10" t="s">
        <v>54</v>
      </c>
      <c r="B41" s="12" t="s">
        <v>17</v>
      </c>
      <c r="C41" s="8">
        <v>10637200</v>
      </c>
      <c r="D41" s="42">
        <v>10637200</v>
      </c>
      <c r="E41" s="9">
        <v>7583552</v>
      </c>
      <c r="F41" s="33">
        <f>SUM(D41/C41*100)</f>
        <v>100</v>
      </c>
    </row>
    <row r="42" spans="1:6" ht="26.25" x14ac:dyDescent="0.25">
      <c r="A42" s="10" t="s">
        <v>53</v>
      </c>
      <c r="B42" s="12" t="s">
        <v>22</v>
      </c>
      <c r="C42" s="8">
        <v>648398.12</v>
      </c>
      <c r="D42" s="42">
        <v>648398.12</v>
      </c>
      <c r="E42" s="9">
        <v>243325</v>
      </c>
      <c r="F42" s="33">
        <f>SUM(D42/C42*100)</f>
        <v>100</v>
      </c>
    </row>
    <row r="43" spans="1:6" ht="26.25" x14ac:dyDescent="0.25">
      <c r="A43" s="10" t="s">
        <v>63</v>
      </c>
      <c r="B43" s="12" t="s">
        <v>62</v>
      </c>
      <c r="C43" s="8">
        <v>107527</v>
      </c>
      <c r="D43" s="42">
        <v>107527</v>
      </c>
      <c r="E43" s="9">
        <v>3766735.74</v>
      </c>
      <c r="F43" s="33">
        <f t="shared" ref="F43" si="2">SUM(E43/C43*100)</f>
        <v>3503.0603848335772</v>
      </c>
    </row>
    <row r="44" spans="1:6" ht="45" customHeight="1" x14ac:dyDescent="0.25">
      <c r="A44" s="10" t="s">
        <v>70</v>
      </c>
      <c r="B44" s="12" t="s">
        <v>69</v>
      </c>
      <c r="C44" s="8">
        <v>0</v>
      </c>
      <c r="D44" s="42">
        <v>0</v>
      </c>
      <c r="E44" s="9">
        <v>699999.99</v>
      </c>
      <c r="F44" s="33">
        <v>0</v>
      </c>
    </row>
    <row r="45" spans="1:6" ht="29.25" customHeight="1" x14ac:dyDescent="0.25">
      <c r="A45" s="10" t="s">
        <v>72</v>
      </c>
      <c r="B45" s="12" t="s">
        <v>71</v>
      </c>
      <c r="C45" s="8">
        <v>0</v>
      </c>
      <c r="D45" s="42">
        <v>0</v>
      </c>
      <c r="E45" s="9">
        <v>31426.17</v>
      </c>
      <c r="F45" s="33">
        <v>0</v>
      </c>
    </row>
    <row r="46" spans="1:6" x14ac:dyDescent="0.25">
      <c r="A46" s="10" t="s">
        <v>52</v>
      </c>
      <c r="B46" s="13" t="s">
        <v>18</v>
      </c>
      <c r="C46" s="8">
        <v>983514</v>
      </c>
      <c r="D46" s="42">
        <v>983514</v>
      </c>
      <c r="E46" s="9">
        <v>614565</v>
      </c>
      <c r="F46" s="33">
        <f>SUM(D46/C46*100)</f>
        <v>100</v>
      </c>
    </row>
    <row r="47" spans="1:6" ht="39" x14ac:dyDescent="0.25">
      <c r="A47" s="10" t="s">
        <v>51</v>
      </c>
      <c r="B47" s="12" t="s">
        <v>19</v>
      </c>
      <c r="C47" s="8">
        <v>252675</v>
      </c>
      <c r="D47" s="42">
        <v>252675</v>
      </c>
      <c r="E47" s="9">
        <v>154545</v>
      </c>
      <c r="F47" s="33">
        <f>SUM(D47/C47*100)</f>
        <v>100</v>
      </c>
    </row>
    <row r="48" spans="1:6" ht="26.25" x14ac:dyDescent="0.25">
      <c r="A48" s="10" t="s">
        <v>50</v>
      </c>
      <c r="B48" s="12" t="s">
        <v>46</v>
      </c>
      <c r="C48" s="8">
        <v>3220606.97</v>
      </c>
      <c r="D48" s="42">
        <v>3220606.97</v>
      </c>
      <c r="E48" s="9">
        <v>2660495.38</v>
      </c>
      <c r="F48" s="33">
        <f>SUM(D48/C48*100)</f>
        <v>100</v>
      </c>
    </row>
    <row r="49" spans="1:6" ht="38.25" x14ac:dyDescent="0.25">
      <c r="A49" s="38" t="s">
        <v>49</v>
      </c>
      <c r="B49" s="13" t="s">
        <v>20</v>
      </c>
      <c r="C49" s="8">
        <v>-1521.05</v>
      </c>
      <c r="D49" s="42">
        <v>-1521.05</v>
      </c>
      <c r="E49" s="9">
        <v>-364668.49</v>
      </c>
      <c r="F49" s="33">
        <f>SUM(D49/C49*100)</f>
        <v>100</v>
      </c>
    </row>
    <row r="50" spans="1:6" x14ac:dyDescent="0.25">
      <c r="A50" s="3"/>
      <c r="B50" s="16" t="s">
        <v>21</v>
      </c>
      <c r="C50" s="5">
        <f>SUM(C39+C6)</f>
        <v>18344830.489999998</v>
      </c>
      <c r="D50" s="40">
        <f>SUM(D39+D6)</f>
        <v>18252400.43</v>
      </c>
      <c r="E50" s="5">
        <f>SUM(E39+E6)</f>
        <v>19352920.039999999</v>
      </c>
      <c r="F50" s="35">
        <f>SUM(D50/C50*100)</f>
        <v>99.496152008325268</v>
      </c>
    </row>
  </sheetData>
  <mergeCells count="4">
    <mergeCell ref="D3:F3"/>
    <mergeCell ref="A1:F2"/>
    <mergeCell ref="A6:B6"/>
    <mergeCell ref="A21:B21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2023-02-09T12:36:07Z</dcterms:modified>
</cp:coreProperties>
</file>