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2" i="1" l="1"/>
  <c r="F39" i="1"/>
  <c r="F38" i="1"/>
  <c r="F37" i="1"/>
  <c r="F35" i="1"/>
  <c r="F34" i="1"/>
  <c r="F33" i="1"/>
  <c r="F32" i="1"/>
  <c r="F31" i="1"/>
  <c r="F30" i="1"/>
  <c r="F24" i="1"/>
  <c r="F23" i="1"/>
  <c r="F22" i="1"/>
  <c r="F21" i="1"/>
  <c r="F19" i="1"/>
  <c r="F18" i="1"/>
  <c r="F17" i="1"/>
  <c r="F16" i="1"/>
  <c r="F15" i="1"/>
  <c r="F14" i="1"/>
  <c r="F11" i="1"/>
  <c r="F10" i="1"/>
  <c r="F8" i="1"/>
  <c r="F9" i="1"/>
  <c r="F6" i="1"/>
  <c r="D42" i="1" l="1"/>
  <c r="D6" i="1"/>
  <c r="D32" i="1"/>
  <c r="D33" i="1"/>
  <c r="D7" i="1"/>
  <c r="D8" i="1"/>
  <c r="D14" i="1"/>
  <c r="D26" i="1"/>
  <c r="D22" i="1"/>
  <c r="D18" i="1" s="1"/>
  <c r="D19" i="1"/>
  <c r="D30" i="1"/>
  <c r="C33" i="1"/>
  <c r="F29" i="1"/>
  <c r="D28" i="1"/>
  <c r="C28" i="1"/>
  <c r="F28" i="1" l="1"/>
  <c r="E33" i="1" l="1"/>
  <c r="E32" i="1" s="1"/>
  <c r="C19" i="1" l="1"/>
  <c r="C22" i="1"/>
  <c r="F13" i="1"/>
  <c r="F12" i="1" s="1"/>
  <c r="C12" i="1"/>
  <c r="E19" i="1" l="1"/>
  <c r="E26" i="1"/>
  <c r="C26" i="1"/>
  <c r="C8" i="1" l="1"/>
  <c r="C7" i="1" s="1"/>
  <c r="E22" i="1" l="1"/>
  <c r="C32" i="1"/>
  <c r="E8" i="1"/>
  <c r="E7" i="1" l="1"/>
  <c r="F7" i="1"/>
  <c r="E30" i="1" l="1"/>
  <c r="E14" i="1"/>
  <c r="E12" i="1"/>
  <c r="E18" i="1" l="1"/>
  <c r="C30" i="1"/>
  <c r="C18" i="1" s="1"/>
  <c r="C14" i="1"/>
  <c r="E6" i="1" l="1"/>
  <c r="E42" i="1" s="1"/>
  <c r="C6" i="1"/>
  <c r="C42" i="1" l="1"/>
</calcChain>
</file>

<file path=xl/sharedStrings.xml><?xml version="1.0" encoding="utf-8"?>
<sst xmlns="http://schemas.openxmlformats.org/spreadsheetml/2006/main" count="77" uniqueCount="76">
  <si>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</si>
  <si>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</si>
  <si>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</si>
  <si>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</si>
  <si>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</si>
  <si>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</si>
  <si>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</si>
  <si>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</si>
  <si>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</si>
  <si>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</si>
  <si>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</si>
  <si>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</si>
  <si>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</si>
  <si>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</si>
  <si>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</si>
  <si>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</si>
  <si>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</si>
  <si>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</si>
  <si>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</si>
  <si>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</si>
  <si>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</si>
  <si>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</si>
  <si>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</si>
  <si>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</si>
  <si>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</si>
  <si>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</si>
  <si>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</si>
  <si>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</si>
  <si>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</si>
  <si>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</si>
  <si>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</si>
  <si>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</si>
  <si>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</si>
  <si>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</si>
  <si>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</si>
  <si>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</si>
  <si>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</si>
  <si>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</si>
  <si>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</si>
  <si>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</si>
  <si>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</si>
  <si>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</si>
  <si>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</si>
  <si>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</si>
  <si>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</si>
  <si>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</si>
  <si>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</si>
  <si>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</si>
  <si>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</si>
  <si>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</si>
  <si>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</si>
  <si>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</si>
  <si>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</si>
  <si>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</si>
  <si>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</si>
  <si>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</si>
  <si>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</si>
  <si>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</si>
  <si>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</si>
  <si>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</si>
  <si>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</si>
  <si>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230 114 06025 10 0000 430</t>
  </si>
  <si>
    <t>230 114 00000 00 0000 000</t>
  </si>
  <si>
    <t>ДОХОДЫ ОТ ПРОДАЖИ МАТЕРИАЛЬНЫХ И НЕМАТЕРИАЛЬНЫХ АКТИВОВ</t>
  </si>
  <si>
    <t>Исполнено за               1квартал                 2022 года</t>
  </si>
  <si>
    <t xml:space="preserve">Сведения об исполнении бюджета Ингарского сельского поселения   по доходам  за 1 квартал     2023 года    и в сравнении за соответствующий период 2022 года                                                                                  </t>
  </si>
  <si>
    <t>Уточненная бюджетная роспись на 2023 год</t>
  </si>
  <si>
    <t>Исполнено за               1квартал                 2023 года</t>
  </si>
  <si>
    <t>ШТРАФЫ, САНКЦИИ, ВОЗМЕЩЕНИЕ УЩЕРБА</t>
  </si>
  <si>
    <t>000 1 16 00000 00 0000 000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</si>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</sst>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1" workbookViewId="0">
      <selection activeCell="D48" sqref="D48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9" t="s">
        <v>65</v>
      </c>
      <c r="B1" s="49"/>
      <c r="C1" s="49"/>
      <c r="D1" s="49"/>
      <c r="E1" s="49"/>
      <c r="F1" s="49"/>
    </row>
    <row r="2" spans="1:6" ht="57" customHeight="1" x14ac:dyDescent="0.25">
      <c r="A2" s="49"/>
      <c r="B2" s="49"/>
      <c r="C2" s="49"/>
      <c r="D2" s="49"/>
      <c r="E2" s="49"/>
      <c r="F2" s="49"/>
    </row>
    <row r="3" spans="1:6" ht="15.75" x14ac:dyDescent="0.25">
      <c r="B3" s="1"/>
      <c r="E3" s="48" t="s">
        <v>0</v>
      </c>
      <c r="F3" s="48"/>
    </row>
    <row r="4" spans="1:6" ht="89.25" customHeight="1" x14ac:dyDescent="0.25">
      <c r="A4" s="15" t="s">
        <v>1</v>
      </c>
      <c r="B4" s="15" t="s">
        <v>2</v>
      </c>
      <c r="C4" s="15" t="s">
        <v>66</v>
      </c>
      <c r="D4" s="15" t="s">
        <v>67</v>
      </c>
      <c r="E4" s="15" t="s">
        <v>64</v>
      </c>
      <c r="F4" s="15" t="s">
        <v>48</v>
      </c>
    </row>
    <row r="5" spans="1:6" x14ac:dyDescent="0.25">
      <c r="A5" s="2">
        <v>1</v>
      </c>
      <c r="B5" s="2">
        <v>2</v>
      </c>
      <c r="C5" s="2">
        <v>3</v>
      </c>
      <c r="D5" s="2"/>
      <c r="E5" s="2">
        <v>4</v>
      </c>
      <c r="F5" s="2">
        <v>5</v>
      </c>
    </row>
    <row r="6" spans="1:6" ht="15.75" x14ac:dyDescent="0.25">
      <c r="A6" s="50" t="s">
        <v>26</v>
      </c>
      <c r="B6" s="51"/>
      <c r="C6" s="21">
        <f>SUM(C7+C12+C14+C18)</f>
        <v>2434546.17</v>
      </c>
      <c r="D6" s="21">
        <f>SUM(D7+D12+D14+D18)</f>
        <v>218182.62999999998</v>
      </c>
      <c r="E6" s="38">
        <f>SUM(E7+E12+E14+E18)</f>
        <v>657983.37</v>
      </c>
      <c r="F6" s="34">
        <f>SUM(D6/C6*100)</f>
        <v>8.9619425866135867</v>
      </c>
    </row>
    <row r="7" spans="1:6" ht="15.75" x14ac:dyDescent="0.25">
      <c r="A7" s="26"/>
      <c r="B7" s="27" t="s">
        <v>27</v>
      </c>
      <c r="C7" s="21">
        <f>SUM(C8)</f>
        <v>280500</v>
      </c>
      <c r="D7" s="21">
        <f>SUM(D8)</f>
        <v>38318.030000000006</v>
      </c>
      <c r="E7" s="38">
        <f>SUM(E8)</f>
        <v>52178.19</v>
      </c>
      <c r="F7" s="34">
        <f>SUM(F8)</f>
        <v>13.660616755793228</v>
      </c>
    </row>
    <row r="8" spans="1:6" x14ac:dyDescent="0.25">
      <c r="A8" s="3" t="s">
        <v>28</v>
      </c>
      <c r="B8" s="4" t="s">
        <v>3</v>
      </c>
      <c r="C8" s="5">
        <f>SUM(C9:C11)</f>
        <v>280500</v>
      </c>
      <c r="D8" s="5">
        <f>SUM(D9:D11)</f>
        <v>38318.030000000006</v>
      </c>
      <c r="E8" s="38">
        <f>SUM(E9+E10+E11)</f>
        <v>52178.19</v>
      </c>
      <c r="F8" s="33">
        <f>SUM(D8/C8*100)</f>
        <v>13.660616755793228</v>
      </c>
    </row>
    <row r="9" spans="1:6" ht="64.5" x14ac:dyDescent="0.25">
      <c r="A9" s="17" t="s">
        <v>57</v>
      </c>
      <c r="B9" s="19" t="s">
        <v>4</v>
      </c>
      <c r="C9" s="6">
        <v>249500</v>
      </c>
      <c r="D9" s="6">
        <v>38321.33</v>
      </c>
      <c r="E9" s="39">
        <v>52143.66</v>
      </c>
      <c r="F9" s="31">
        <f>SUM(D9/C9*100)</f>
        <v>15.359250501002006</v>
      </c>
    </row>
    <row r="10" spans="1:6" ht="90" x14ac:dyDescent="0.25">
      <c r="A10" s="18" t="s">
        <v>29</v>
      </c>
      <c r="B10" s="20" t="s">
        <v>5</v>
      </c>
      <c r="C10" s="7">
        <v>25000</v>
      </c>
      <c r="D10" s="7">
        <v>-0.85</v>
      </c>
      <c r="E10" s="40">
        <v>0</v>
      </c>
      <c r="F10" s="31">
        <f>SUM(D10/C10*100)</f>
        <v>-3.3999999999999998E-3</v>
      </c>
    </row>
    <row r="11" spans="1:6" ht="39" x14ac:dyDescent="0.25">
      <c r="A11" s="18" t="s">
        <v>33</v>
      </c>
      <c r="B11" s="20" t="s">
        <v>6</v>
      </c>
      <c r="C11" s="7">
        <v>6000</v>
      </c>
      <c r="D11" s="7">
        <v>-2.4500000000000002</v>
      </c>
      <c r="E11" s="40">
        <v>34.53</v>
      </c>
      <c r="F11" s="31">
        <f>SUM(D11/C11*100)</f>
        <v>-4.0833333333333333E-2</v>
      </c>
    </row>
    <row r="12" spans="1:6" x14ac:dyDescent="0.25">
      <c r="A12" s="22"/>
      <c r="B12" s="23" t="s">
        <v>30</v>
      </c>
      <c r="C12" s="5">
        <f>SUM(C13)</f>
        <v>9000</v>
      </c>
      <c r="D12" s="5">
        <v>0</v>
      </c>
      <c r="E12" s="41">
        <f>E13</f>
        <v>0</v>
      </c>
      <c r="F12" s="37">
        <f>SUM(F13)</f>
        <v>0</v>
      </c>
    </row>
    <row r="13" spans="1:6" x14ac:dyDescent="0.25">
      <c r="A13" s="18" t="s">
        <v>31</v>
      </c>
      <c r="B13" s="20" t="s">
        <v>32</v>
      </c>
      <c r="C13" s="7">
        <v>9000</v>
      </c>
      <c r="D13" s="7">
        <v>0</v>
      </c>
      <c r="E13" s="40">
        <v>0</v>
      </c>
      <c r="F13" s="32">
        <f t="shared" ref="F13:F19" si="0">SUM(E13/C13*100)</f>
        <v>0</v>
      </c>
    </row>
    <row r="14" spans="1:6" x14ac:dyDescent="0.25">
      <c r="A14" s="8" t="s">
        <v>56</v>
      </c>
      <c r="B14" s="9" t="s">
        <v>7</v>
      </c>
      <c r="C14" s="5">
        <f>C15+C16+C17</f>
        <v>1840000</v>
      </c>
      <c r="D14" s="5">
        <f>SUM(D15:D17)</f>
        <v>110182.23999999999</v>
      </c>
      <c r="E14" s="38">
        <f>E15+E16+E17</f>
        <v>537525.51</v>
      </c>
      <c r="F14" s="33">
        <f>SUM(D14/C14*100)</f>
        <v>5.9881652173913036</v>
      </c>
    </row>
    <row r="15" spans="1:6" ht="39" x14ac:dyDescent="0.25">
      <c r="A15" s="8" t="s">
        <v>34</v>
      </c>
      <c r="B15" s="10" t="s">
        <v>8</v>
      </c>
      <c r="C15" s="7">
        <v>770000</v>
      </c>
      <c r="D15" s="7">
        <v>13367.17</v>
      </c>
      <c r="E15" s="40">
        <v>292677.19</v>
      </c>
      <c r="F15" s="31">
        <f>SUM(D15/C15*100)</f>
        <v>1.735996103896104</v>
      </c>
    </row>
    <row r="16" spans="1:6" ht="26.25" x14ac:dyDescent="0.25">
      <c r="A16" s="8" t="s">
        <v>35</v>
      </c>
      <c r="B16" s="10" t="s">
        <v>9</v>
      </c>
      <c r="C16" s="7">
        <v>310000</v>
      </c>
      <c r="D16" s="7">
        <v>66968.039999999994</v>
      </c>
      <c r="E16" s="40">
        <v>35942.82</v>
      </c>
      <c r="F16" s="31">
        <f>SUM(D16/C16*100)</f>
        <v>21.602593548387095</v>
      </c>
    </row>
    <row r="17" spans="1:6" ht="26.25" x14ac:dyDescent="0.25">
      <c r="A17" s="8" t="s">
        <v>36</v>
      </c>
      <c r="B17" s="10" t="s">
        <v>10</v>
      </c>
      <c r="C17" s="7">
        <v>760000</v>
      </c>
      <c r="D17" s="7">
        <v>29847.03</v>
      </c>
      <c r="E17" s="40">
        <v>208905.5</v>
      </c>
      <c r="F17" s="31">
        <f>SUM(D17/C17*100)</f>
        <v>3.927240789473684</v>
      </c>
    </row>
    <row r="18" spans="1:6" ht="15.75" x14ac:dyDescent="0.25">
      <c r="A18" s="52" t="s">
        <v>24</v>
      </c>
      <c r="B18" s="53"/>
      <c r="C18" s="21">
        <f>SUM(C19+C22+C26+C28+C30)</f>
        <v>305046.17</v>
      </c>
      <c r="D18" s="21">
        <f>SUM(D19+D22+D26+D28+D30)</f>
        <v>69682.359999999986</v>
      </c>
      <c r="E18" s="38">
        <f>SUM(E19+E22+E26+E30)</f>
        <v>68279.67</v>
      </c>
      <c r="F18" s="35">
        <f>SUM(D18/C18*100)</f>
        <v>22.843217470981518</v>
      </c>
    </row>
    <row r="19" spans="1:6" ht="26.25" x14ac:dyDescent="0.25">
      <c r="A19" s="8" t="s">
        <v>38</v>
      </c>
      <c r="B19" s="9" t="s">
        <v>11</v>
      </c>
      <c r="C19" s="5">
        <f>SUM(C21:C21)</f>
        <v>5600.48</v>
      </c>
      <c r="D19" s="5">
        <f>SUM(D21)</f>
        <v>1028.2</v>
      </c>
      <c r="E19" s="42">
        <f>SUM(E21:E21)</f>
        <v>503.27</v>
      </c>
      <c r="F19" s="33">
        <f>SUM(D19/C19*100)</f>
        <v>18.359140645087564</v>
      </c>
    </row>
    <row r="20" spans="1:6" ht="64.5" hidden="1" x14ac:dyDescent="0.25">
      <c r="A20" s="8" t="s">
        <v>12</v>
      </c>
      <c r="B20" s="10" t="s">
        <v>13</v>
      </c>
      <c r="C20" s="7"/>
      <c r="D20" s="7"/>
      <c r="E20" s="40"/>
      <c r="F20" s="16"/>
    </row>
    <row r="21" spans="1:6" ht="64.5" x14ac:dyDescent="0.25">
      <c r="A21" s="8" t="s">
        <v>37</v>
      </c>
      <c r="B21" s="10" t="s">
        <v>39</v>
      </c>
      <c r="C21" s="7">
        <v>5600.48</v>
      </c>
      <c r="D21" s="7">
        <v>1028.2</v>
      </c>
      <c r="E21" s="40">
        <v>503.27</v>
      </c>
      <c r="F21" s="31">
        <f>SUM(D21/C21*100)</f>
        <v>18.359140645087564</v>
      </c>
    </row>
    <row r="22" spans="1:6" ht="26.25" x14ac:dyDescent="0.25">
      <c r="A22" s="28" t="s">
        <v>40</v>
      </c>
      <c r="B22" s="9" t="s">
        <v>14</v>
      </c>
      <c r="C22" s="5">
        <f>SUM(C23:C25)</f>
        <v>265660.51</v>
      </c>
      <c r="D22" s="5">
        <f>SUM(D23:D25)</f>
        <v>38468.979999999996</v>
      </c>
      <c r="E22" s="38">
        <f>SUM(E23+E24+E25)</f>
        <v>66576.399999999994</v>
      </c>
      <c r="F22" s="30">
        <f>SUM(D22/C22*100)</f>
        <v>14.480503707532593</v>
      </c>
    </row>
    <row r="23" spans="1:6" ht="25.5" x14ac:dyDescent="0.25">
      <c r="A23" s="8" t="s">
        <v>41</v>
      </c>
      <c r="B23" s="11" t="s">
        <v>42</v>
      </c>
      <c r="C23" s="7">
        <v>30000</v>
      </c>
      <c r="D23" s="7">
        <v>10000</v>
      </c>
      <c r="E23" s="40">
        <v>8950</v>
      </c>
      <c r="F23" s="31">
        <f>SUM(D23/C23*100)</f>
        <v>33.333333333333329</v>
      </c>
    </row>
    <row r="24" spans="1:6" ht="38.25" x14ac:dyDescent="0.25">
      <c r="A24" s="8" t="s">
        <v>49</v>
      </c>
      <c r="B24" s="11" t="s">
        <v>59</v>
      </c>
      <c r="C24" s="7">
        <v>235660.51</v>
      </c>
      <c r="D24" s="7">
        <v>28468.98</v>
      </c>
      <c r="E24" s="40">
        <v>25817.9</v>
      </c>
      <c r="F24" s="31">
        <f>SUM(D24/C24*100)</f>
        <v>12.080505130027937</v>
      </c>
    </row>
    <row r="25" spans="1:6" ht="25.5" x14ac:dyDescent="0.25">
      <c r="A25" s="8" t="s">
        <v>58</v>
      </c>
      <c r="B25" s="11" t="s">
        <v>60</v>
      </c>
      <c r="C25" s="7">
        <v>0</v>
      </c>
      <c r="D25" s="7">
        <v>0</v>
      </c>
      <c r="E25" s="40">
        <v>31808.5</v>
      </c>
      <c r="F25" s="31">
        <v>0</v>
      </c>
    </row>
    <row r="26" spans="1:6" ht="25.5" x14ac:dyDescent="0.25">
      <c r="A26" s="28" t="s">
        <v>62</v>
      </c>
      <c r="B26" s="13" t="s">
        <v>63</v>
      </c>
      <c r="C26" s="5">
        <f>SUM(C27)</f>
        <v>3785.18</v>
      </c>
      <c r="D26" s="5">
        <f>SUM(D27)</f>
        <v>3785.18</v>
      </c>
      <c r="E26" s="41">
        <f>SUM(E27)</f>
        <v>0</v>
      </c>
      <c r="F26" s="54">
        <v>100</v>
      </c>
    </row>
    <row r="27" spans="1:6" ht="44.25" customHeight="1" x14ac:dyDescent="0.25">
      <c r="A27" s="43" t="s">
        <v>61</v>
      </c>
      <c r="B27" s="12" t="s">
        <v>15</v>
      </c>
      <c r="C27" s="7">
        <v>3785.18</v>
      </c>
      <c r="D27" s="7">
        <v>3785.18</v>
      </c>
      <c r="E27" s="40">
        <v>0</v>
      </c>
      <c r="F27" s="55">
        <v>100</v>
      </c>
    </row>
    <row r="28" spans="1:6" ht="25.5" customHeight="1" x14ac:dyDescent="0.25">
      <c r="A28" s="45" t="s">
        <v>69</v>
      </c>
      <c r="B28" s="44" t="s">
        <v>68</v>
      </c>
      <c r="C28" s="5">
        <f>SUM(C29)</f>
        <v>25200</v>
      </c>
      <c r="D28" s="5">
        <f>SUM(D29)</f>
        <v>25200</v>
      </c>
      <c r="E28" s="41">
        <v>0</v>
      </c>
      <c r="F28" s="47">
        <f>SUM(D28/C28*100)</f>
        <v>100</v>
      </c>
    </row>
    <row r="29" spans="1:6" ht="44.25" customHeight="1" x14ac:dyDescent="0.25">
      <c r="A29" s="43" t="s">
        <v>71</v>
      </c>
      <c r="B29" s="12" t="s">
        <v>70</v>
      </c>
      <c r="C29" s="7">
        <v>25200</v>
      </c>
      <c r="D29" s="7">
        <v>25200</v>
      </c>
      <c r="E29" s="40">
        <v>0</v>
      </c>
      <c r="F29" s="46">
        <f>SUM(D29/C29*100)</f>
        <v>100</v>
      </c>
    </row>
    <row r="30" spans="1:6" x14ac:dyDescent="0.25">
      <c r="A30" s="28" t="s">
        <v>44</v>
      </c>
      <c r="B30" s="13" t="s">
        <v>16</v>
      </c>
      <c r="C30" s="5">
        <f>C31</f>
        <v>4800</v>
      </c>
      <c r="D30" s="5">
        <f>SUM(D31)</f>
        <v>1200</v>
      </c>
      <c r="E30" s="41">
        <f>E31</f>
        <v>1200</v>
      </c>
      <c r="F30" s="30">
        <f>SUM(D30/C30*100)</f>
        <v>25</v>
      </c>
    </row>
    <row r="31" spans="1:6" x14ac:dyDescent="0.25">
      <c r="A31" s="8" t="s">
        <v>43</v>
      </c>
      <c r="B31" s="11" t="s">
        <v>16</v>
      </c>
      <c r="C31" s="7">
        <v>4800</v>
      </c>
      <c r="D31" s="7">
        <v>1200</v>
      </c>
      <c r="E31" s="40">
        <v>1200</v>
      </c>
      <c r="F31" s="29">
        <f>SUM(D31/C31*100)</f>
        <v>25</v>
      </c>
    </row>
    <row r="32" spans="1:6" ht="21" customHeight="1" x14ac:dyDescent="0.25">
      <c r="A32" s="24" t="s">
        <v>45</v>
      </c>
      <c r="B32" s="25" t="s">
        <v>25</v>
      </c>
      <c r="C32" s="21">
        <f>SUM(C33+C41)</f>
        <v>16671378.699999999</v>
      </c>
      <c r="D32" s="21">
        <f>SUM(D33+D41)</f>
        <v>4401717.7300000004</v>
      </c>
      <c r="E32" s="38">
        <f>SUM(E33+E41)</f>
        <v>4263482.9400000004</v>
      </c>
      <c r="F32" s="35">
        <f>SUM(D32/C32*100)</f>
        <v>26.402841715784437</v>
      </c>
    </row>
    <row r="33" spans="1:6" ht="39" x14ac:dyDescent="0.25">
      <c r="A33" s="8" t="s">
        <v>46</v>
      </c>
      <c r="B33" s="10" t="s">
        <v>17</v>
      </c>
      <c r="C33" s="7">
        <f>SUM(C34:C40)</f>
        <v>16775886.699999999</v>
      </c>
      <c r="D33" s="7">
        <f>SUM(D34:D40)</f>
        <v>4506225.7300000004</v>
      </c>
      <c r="E33" s="42">
        <f>SUM(E34:E39)</f>
        <v>4265003.99</v>
      </c>
      <c r="F33" s="31">
        <f>SUM(D33/C33*100)</f>
        <v>26.861326680276164</v>
      </c>
    </row>
    <row r="34" spans="1:6" ht="26.25" x14ac:dyDescent="0.25">
      <c r="A34" s="8" t="s">
        <v>55</v>
      </c>
      <c r="B34" s="10" t="s">
        <v>18</v>
      </c>
      <c r="C34" s="7">
        <v>10637200</v>
      </c>
      <c r="D34" s="7">
        <v>2659303</v>
      </c>
      <c r="E34" s="40">
        <v>2659303</v>
      </c>
      <c r="F34" s="31">
        <f>SUM(D34/C34*100)</f>
        <v>25.000028202910542</v>
      </c>
    </row>
    <row r="35" spans="1:6" ht="26.25" x14ac:dyDescent="0.25">
      <c r="A35" s="8" t="s">
        <v>54</v>
      </c>
      <c r="B35" s="10" t="s">
        <v>23</v>
      </c>
      <c r="C35" s="7">
        <v>774075.17</v>
      </c>
      <c r="D35" s="7">
        <v>193521.17</v>
      </c>
      <c r="E35" s="40">
        <v>86475.94</v>
      </c>
      <c r="F35" s="31">
        <f>SUM(D35/C35*100)</f>
        <v>25.000307140713478</v>
      </c>
    </row>
    <row r="36" spans="1:6" ht="31.5" customHeight="1" x14ac:dyDescent="0.25">
      <c r="A36" s="8" t="s">
        <v>73</v>
      </c>
      <c r="B36" s="10" t="s">
        <v>72</v>
      </c>
      <c r="C36" s="7">
        <v>344526.53</v>
      </c>
      <c r="D36" s="7">
        <v>0</v>
      </c>
      <c r="E36" s="40">
        <v>0</v>
      </c>
      <c r="F36" s="31">
        <v>0</v>
      </c>
    </row>
    <row r="37" spans="1:6" x14ac:dyDescent="0.25">
      <c r="A37" s="8" t="s">
        <v>53</v>
      </c>
      <c r="B37" s="11" t="s">
        <v>19</v>
      </c>
      <c r="C37" s="7">
        <v>1811848.96</v>
      </c>
      <c r="D37" s="7">
        <v>252009</v>
      </c>
      <c r="E37" s="40">
        <v>242129</v>
      </c>
      <c r="F37" s="31">
        <f>SUM(D37/C37*100)</f>
        <v>13.908940842397813</v>
      </c>
    </row>
    <row r="38" spans="1:6" ht="39" x14ac:dyDescent="0.25">
      <c r="A38" s="8" t="s">
        <v>52</v>
      </c>
      <c r="B38" s="10" t="s">
        <v>20</v>
      </c>
      <c r="C38" s="7">
        <v>288600</v>
      </c>
      <c r="D38" s="7">
        <v>64246.02</v>
      </c>
      <c r="E38" s="40">
        <v>50575</v>
      </c>
      <c r="F38" s="31">
        <f>SUM(D38/C38*100)</f>
        <v>22.26126819126819</v>
      </c>
    </row>
    <row r="39" spans="1:6" ht="26.25" x14ac:dyDescent="0.25">
      <c r="A39" s="8" t="s">
        <v>51</v>
      </c>
      <c r="B39" s="10" t="s">
        <v>47</v>
      </c>
      <c r="C39" s="7">
        <v>2896435.6</v>
      </c>
      <c r="D39" s="7">
        <v>1337146.54</v>
      </c>
      <c r="E39" s="40">
        <v>1226521.05</v>
      </c>
      <c r="F39" s="31">
        <f>SUM(D39/C39*100)</f>
        <v>46.16524323896585</v>
      </c>
    </row>
    <row r="40" spans="1:6" ht="26.25" x14ac:dyDescent="0.25">
      <c r="A40" s="8" t="s">
        <v>75</v>
      </c>
      <c r="B40" s="10" t="s">
        <v>74</v>
      </c>
      <c r="C40" s="7">
        <v>23200.44</v>
      </c>
      <c r="D40" s="7">
        <v>0</v>
      </c>
      <c r="E40" s="40"/>
      <c r="F40" s="31"/>
    </row>
    <row r="41" spans="1:6" ht="38.25" x14ac:dyDescent="0.25">
      <c r="A41" s="36" t="s">
        <v>50</v>
      </c>
      <c r="B41" s="11" t="s">
        <v>21</v>
      </c>
      <c r="C41" s="7">
        <v>-104508</v>
      </c>
      <c r="D41" s="7">
        <v>-104508</v>
      </c>
      <c r="E41" s="40">
        <v>-1521.05</v>
      </c>
      <c r="F41" s="31">
        <v>0</v>
      </c>
    </row>
    <row r="42" spans="1:6" x14ac:dyDescent="0.25">
      <c r="A42" s="3"/>
      <c r="B42" s="14" t="s">
        <v>22</v>
      </c>
      <c r="C42" s="5">
        <f>SUM(C32+C6)</f>
        <v>19105924.869999997</v>
      </c>
      <c r="D42" s="5">
        <f>SUM(D6+D32)</f>
        <v>4619900.3600000003</v>
      </c>
      <c r="E42" s="38">
        <f>SUM(E32+E6)</f>
        <v>4921466.3100000005</v>
      </c>
      <c r="F42" s="33">
        <f>SUM(D42/C42*100)</f>
        <v>24.180459158269478</v>
      </c>
    </row>
  </sheetData>
  <mergeCells count="4">
    <mergeCell ref="E3:F3"/>
    <mergeCell ref="A1:F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2023-04-13T11:18:29Z</dcterms:modified>
</cp:coreProperties>
</file>