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2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5" i="1" l="1"/>
  <c r="D36" i="1"/>
  <c r="D32" i="1" l="1"/>
  <c r="D21" i="1"/>
  <c r="D24" i="1"/>
  <c r="D20" i="1" s="1"/>
  <c r="D18" i="1"/>
  <c r="D14" i="1"/>
  <c r="D8" i="1"/>
  <c r="D7" i="1" s="1"/>
  <c r="D12" i="1"/>
  <c r="D6" i="1" s="1"/>
  <c r="D47" i="1" s="1"/>
  <c r="E8" i="1" l="1"/>
  <c r="E7" i="1" s="1"/>
  <c r="E14" i="1"/>
  <c r="E36" i="1"/>
  <c r="E35" i="1" s="1"/>
  <c r="E32" i="1"/>
  <c r="E21" i="1"/>
  <c r="E24" i="1"/>
  <c r="E18" i="1"/>
  <c r="E20" i="1" l="1"/>
  <c r="E12" i="1"/>
  <c r="E6" i="1" s="1"/>
  <c r="E47" i="1" s="1"/>
  <c r="F10" i="1"/>
  <c r="F11" i="1"/>
  <c r="F13" i="1"/>
  <c r="F15" i="1"/>
  <c r="F16" i="1"/>
  <c r="F17" i="1"/>
  <c r="F22" i="1"/>
  <c r="F23" i="1"/>
  <c r="F25" i="1"/>
  <c r="F26" i="1"/>
  <c r="F33" i="1"/>
  <c r="F37" i="1"/>
  <c r="F38" i="1"/>
  <c r="F41" i="1"/>
  <c r="F42" i="1"/>
  <c r="F43" i="1"/>
  <c r="F9" i="1"/>
  <c r="C36" i="1" l="1"/>
  <c r="F36" i="1" s="1"/>
  <c r="C21" i="1" l="1"/>
  <c r="F21" i="1" s="1"/>
  <c r="C24" i="1"/>
  <c r="F24" i="1" s="1"/>
  <c r="C12" i="1"/>
  <c r="F12" i="1" s="1"/>
  <c r="C8" i="1" l="1"/>
  <c r="C7" i="1" l="1"/>
  <c r="F8" i="1"/>
  <c r="C35" i="1"/>
  <c r="F35" i="1" s="1"/>
  <c r="F7" i="1" l="1"/>
  <c r="C32" i="1" l="1"/>
  <c r="C14" i="1"/>
  <c r="F14" i="1" s="1"/>
  <c r="C20" i="1" l="1"/>
  <c r="F20" i="1" s="1"/>
  <c r="F32" i="1"/>
  <c r="C6" i="1" l="1"/>
  <c r="F6" i="1" s="1"/>
  <c r="C47" i="1" l="1"/>
  <c r="F47" i="1" s="1"/>
</calcChain>
</file>

<file path=xl/sharedStrings.xml><?xml version="1.0" encoding="utf-8"?>
<sst xmlns="http://schemas.openxmlformats.org/spreadsheetml/2006/main" count="86" uniqueCount="85">
  <si>
    <t>Коды бюджетной классификации Российской Федерации</t>
  </si>
  <si>
    <t>Наименование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</si>
  <si>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</si>
  <si>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</si>
  <si>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</si>
  <si>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</si>
  <si>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имущество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</si>
  <si>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</si>
  <si>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</si>
  <si>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</si>
  <si>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</si>
  <si>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</si>
  <si>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</si>
  <si>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оказания платных услуг и компенсации затрат государства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</si>
  <si>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</si>
  <si>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Прочие неналоговые доходы бюджетов сельских поселений</t>
  </si>
  <si>
    <t>Безвозмездные поступления от других бюджетов бюджетной системы РФ, кроме бюджетов государственных внебюджетных фондов</t>
  </si>
  <si>
    <t>Дотации бюджетам сельских поселений на выравнивание бюджетной обеспеченности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</si>
  <si>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</si>
  <si>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</si>
  <si>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</si>
  <si>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доходов</t>
  </si>
  <si>
    <t>НЕНАЛОГОВЫЕ ДОХОДЫ</t>
  </si>
  <si>
    <t>БЕЗВОЗМЕЗДНЫЕ ПОСТУПЛЕНИЯ</t>
  </si>
  <si>
    <t>НАЛОГОВЫЕ И НЕНАЛОГОВЫЕ ДОХОДЫ</t>
  </si>
  <si>
    <t>НАЛОГИ НА ПРИБЫЛЬ ДОХОДЫ</t>
  </si>
  <si>
    <t>182 101 02000 01 0000 110</t>
  </si>
  <si>
    <t>182 101 02020 01 0000 110</t>
  </si>
  <si>
    <t>Налоги на совокупный доход</t>
  </si>
  <si>
    <t>182 1 05 03010 010000 110</t>
  </si>
  <si>
    <t>Единый сельскохозяйственный налог</t>
  </si>
  <si>
    <t>182 101 02030 01 0000 110</t>
  </si>
  <si>
    <t>182 106 01030 10 0000 110</t>
  </si>
  <si>
    <t xml:space="preserve">182 106 06033 10 0000 110 </t>
  </si>
  <si>
    <t xml:space="preserve">182 106 06043 10 0000 110 </t>
  </si>
  <si>
    <t>230 111 05025 10 0000 120</t>
  </si>
  <si>
    <t>000 111 00000 00 0000 000</t>
  </si>
  <si>
    <t>Доходы, плучаемые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</si>
  <si>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230 113 00000 00 0000 000</t>
  </si>
  <si>
    <t>230 113 01995 10 0000 130</t>
  </si>
  <si>
    <t>Прочие доходы от оказания платных услуг (работ) получателями средств бюджетов сельских поселений</t>
  </si>
  <si>
    <t>230 117 05050 10 0000 180</t>
  </si>
  <si>
    <t>230 117 00000 00 0000 000</t>
  </si>
  <si>
    <t>000 200 00000 00 0000 000</t>
  </si>
  <si>
    <t>000 202 00000 00 0000 000</t>
  </si>
  <si>
    <t>Прочие межбюджетные трансферты, передаваемые бюджетам сельских поселений</t>
  </si>
  <si>
    <t>Процент исполнения к уточненным бюджетным назначениям</t>
  </si>
  <si>
    <t>230 113 02065 10 0000  130</t>
  </si>
  <si>
    <t>230 219 60010 10 0000 150</t>
  </si>
  <si>
    <t>230 202 40014 10 0000 150</t>
  </si>
  <si>
    <t>230 202 35118 10 0000 150</t>
  </si>
  <si>
    <t>230 202 29999 10 0000 150</t>
  </si>
  <si>
    <t>230 202 15001 10 0000 150</t>
  </si>
  <si>
    <t>182 106 00000 00 0000 000</t>
  </si>
  <si>
    <t>182 101 02010 01 0000 110</t>
  </si>
  <si>
    <t>230 1 13 02995 10 0000 130</t>
  </si>
  <si>
    <t>Доходы,поступающие в порядке возмещения расходов, понесенных в связи с эксплуатацией имущества сельских поселений</t>
  </si>
  <si>
    <t>Прочие доходы от компенсации затрат бюджетов сельских поселений</t>
  </si>
  <si>
    <t>230 114 06025 10 0000 430</t>
  </si>
  <si>
    <t>230 114 00000 00 0000 000</t>
  </si>
  <si>
    <t>ДОХОДЫ ОТ ПРОДАЖИ МАТЕРИАЛЬНЫХ И НЕМАТЕРИАЛЬНЫХ АКТИВОВ</t>
  </si>
  <si>
    <t>ШТРАФЫ, САНКЦИИ, ВОЗМЕЩЕНИЕ УЩЕРБА</t>
  </si>
  <si>
    <t>000 1 16 00000 00 0000 000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</si>
  <si>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</si>
  <si>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230 1 16  10031 10 0000 140</t>
  </si>
  <si>
    <t>Прочие безвозмездные поступления в бюджеты сельских поселений</t>
  </si>
  <si>
    <t>230 2 07 05030 10 0000 150</t>
  </si>
  <si>
    <t>Исполнено за               1квартал                 2024года</t>
  </si>
  <si>
    <t>000 1 08 00000 00 0000 000</t>
  </si>
  <si>
    <t>ГОСУДАРСТВЕННАЯ ПОШЛИНА</t>
  </si>
  <si>
    <t>230 1 08 04020 01 0000 110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</si>
  <si>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</si>
  <si>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230 202 25467 10 0000 150</t>
  </si>
  <si>
    <t>230 202 25513 10 0000 150</t>
  </si>
  <si>
    <t>230 208 05000 10 0000 150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</si>
  <si>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</si>
  <si>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 </t>
  </si>
  <si>
    <t xml:space="preserve">Субсидии бюджетам сельских поселений на развитие сети учреждений культурно-досугового типа </t>
  </si>
  <si>
    <t xml:space="preserve">Сведения об исполнении бюджета Ингарского сельского поселения   по доходам  за 1 квартал     2025 года    и в сравнении за соответствующий период 2024 года                                                                                  </t>
  </si>
  <si>
    <t>Уточненная бюджетная роспись на 2025 год</t>
  </si>
  <si>
    <t>Исполнено за               1квартал                 2025года</t>
  </si>
  <si>
    <t>231 117 01050 10 0000 180</t>
  </si>
  <si>
    <t>Невыясненные поступления, зачисляемые в бюджеты сельских поселений</t>
  </si>
  <si>
    <t>230 202 15009 10 0000 150</t>
  </si>
  <si>
    <t>Дотации бюджетам сельских поселений на частичную компенсацию дополнительных расходов на повышение оплаты труда работников бюджетной сферы и иные цели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</si>
</sst>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left" shrinkToFit="1"/>
    </xf>
    <xf numFmtId="49" fontId="5" fillId="2" borderId="2" xfId="0" applyNumberFormat="1" applyFont="1" applyFill="1" applyBorder="1" applyAlignment="1">
      <alignment horizontal="left" shrinkToFit="1"/>
    </xf>
    <xf numFmtId="0" fontId="5" fillId="3" borderId="4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4" fontId="4" fillId="4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shrinkToFit="1"/>
    </xf>
    <xf numFmtId="0" fontId="8" fillId="3" borderId="2" xfId="0" applyFont="1" applyFill="1" applyBorder="1" applyAlignment="1">
      <alignment wrapText="1"/>
    </xf>
    <xf numFmtId="0" fontId="4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/>
    <xf numFmtId="0" fontId="4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left" vertical="center"/>
    </xf>
    <xf numFmtId="4" fontId="3" fillId="5" borderId="2" xfId="1" applyNumberFormat="1" applyFont="1" applyFill="1" applyBorder="1" applyAlignment="1">
      <alignment horizontal="center" vertical="center"/>
    </xf>
    <xf numFmtId="4" fontId="4" fillId="5" borderId="2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3" fillId="0" borderId="6" xfId="0" applyFont="1" applyBorder="1" applyAlignment="1">
      <alignment wrapText="1"/>
    </xf>
    <xf numFmtId="0" fontId="4" fillId="0" borderId="5" xfId="0" applyFont="1" applyBorder="1" applyAlignment="1">
      <alignment vertical="center"/>
    </xf>
    <xf numFmtId="0" fontId="6" fillId="4" borderId="0" xfId="0" applyFont="1" applyFill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32" workbookViewId="0">
      <selection activeCell="D15" sqref="D15"/>
    </sheetView>
  </sheetViews>
  <sheetFormatPr defaultRowHeight="15" x14ac:dyDescent="0.25"/>
  <cols>
    <col min="1" max="1" width="25.42578125" customWidth="1"/>
    <col min="2" max="2" width="55.140625" customWidth="1"/>
    <col min="3" max="5" width="16.140625" customWidth="1"/>
    <col min="6" max="6" width="15.5703125" customWidth="1"/>
  </cols>
  <sheetData>
    <row r="1" spans="1:6" x14ac:dyDescent="0.25">
      <c r="A1" s="40" t="s">
        <v>78</v>
      </c>
      <c r="B1" s="40"/>
      <c r="C1" s="40"/>
      <c r="D1" s="40"/>
      <c r="E1" s="40"/>
      <c r="F1" s="40"/>
    </row>
    <row r="2" spans="1:6" ht="57" customHeight="1" x14ac:dyDescent="0.25">
      <c r="A2" s="40"/>
      <c r="B2" s="40"/>
      <c r="C2" s="40"/>
      <c r="D2" s="40"/>
      <c r="E2" s="40"/>
      <c r="F2" s="40"/>
    </row>
    <row r="3" spans="1:6" ht="15.75" x14ac:dyDescent="0.25">
      <c r="B3" s="1"/>
      <c r="F3" s="37"/>
    </row>
    <row r="4" spans="1:6" ht="89.25" customHeight="1" x14ac:dyDescent="0.25">
      <c r="A4" s="15" t="s">
        <v>0</v>
      </c>
      <c r="B4" s="15" t="s">
        <v>1</v>
      </c>
      <c r="C4" s="15" t="s">
        <v>79</v>
      </c>
      <c r="D4" s="15" t="s">
        <v>80</v>
      </c>
      <c r="E4" s="15" t="s">
        <v>67</v>
      </c>
      <c r="F4" s="15" t="s">
        <v>46</v>
      </c>
    </row>
    <row r="5" spans="1:6" x14ac:dyDescent="0.25">
      <c r="A5" s="2">
        <v>1</v>
      </c>
      <c r="B5" s="2">
        <v>2</v>
      </c>
      <c r="C5" s="2">
        <v>3</v>
      </c>
      <c r="D5" s="2"/>
      <c r="E5" s="2"/>
      <c r="F5" s="2">
        <v>5</v>
      </c>
    </row>
    <row r="6" spans="1:6" ht="15.75" x14ac:dyDescent="0.25">
      <c r="A6" s="41" t="s">
        <v>24</v>
      </c>
      <c r="B6" s="42"/>
      <c r="C6" s="20">
        <f>SUM(C7+C12+C14+C20)</f>
        <v>2429393.23</v>
      </c>
      <c r="D6" s="20">
        <f>SUM(D7+D12+D14+D18+D20)</f>
        <v>263951.07999999996</v>
      </c>
      <c r="E6" s="20">
        <f>SUM(E7+E12+E14+E18+E20)</f>
        <v>321127.34999999998</v>
      </c>
      <c r="F6" s="30" t="e">
        <f>SUM(#REF!/C6*100)</f>
        <v>#REF!</v>
      </c>
    </row>
    <row r="7" spans="1:6" ht="15.75" x14ac:dyDescent="0.25">
      <c r="A7" s="25"/>
      <c r="B7" s="26" t="s">
        <v>25</v>
      </c>
      <c r="C7" s="20">
        <f>SUM(C8)</f>
        <v>364700</v>
      </c>
      <c r="D7" s="20">
        <f>SUM(D8)</f>
        <v>90939.4</v>
      </c>
      <c r="E7" s="20">
        <f>SUM(E8)</f>
        <v>67411.39</v>
      </c>
      <c r="F7" s="30" t="e">
        <f>SUM(F8)</f>
        <v>#REF!</v>
      </c>
    </row>
    <row r="8" spans="1:6" x14ac:dyDescent="0.25">
      <c r="A8" s="3" t="s">
        <v>26</v>
      </c>
      <c r="B8" s="4" t="s">
        <v>2</v>
      </c>
      <c r="C8" s="5">
        <f>SUM(C9:C11)</f>
        <v>364700</v>
      </c>
      <c r="D8" s="5">
        <f>SUM(D9:D11)</f>
        <v>90939.4</v>
      </c>
      <c r="E8" s="5">
        <f>SUM(E9:E11)</f>
        <v>67411.39</v>
      </c>
      <c r="F8" s="29" t="e">
        <f>SUM(#REF!/C8*100)</f>
        <v>#REF!</v>
      </c>
    </row>
    <row r="9" spans="1:6" ht="64.5" x14ac:dyDescent="0.25">
      <c r="A9" s="16" t="s">
        <v>54</v>
      </c>
      <c r="B9" s="18" t="s">
        <v>3</v>
      </c>
      <c r="C9" s="6">
        <v>339150</v>
      </c>
      <c r="D9" s="6">
        <v>90839.4</v>
      </c>
      <c r="E9" s="6">
        <v>65981.19</v>
      </c>
      <c r="F9" s="28">
        <f>SUM(E9/C9*100)</f>
        <v>19.454869526758074</v>
      </c>
    </row>
    <row r="10" spans="1:6" ht="90" x14ac:dyDescent="0.25">
      <c r="A10" s="17" t="s">
        <v>27</v>
      </c>
      <c r="B10" s="19" t="s">
        <v>4</v>
      </c>
      <c r="C10" s="7">
        <v>7900</v>
      </c>
      <c r="D10" s="7">
        <v>0</v>
      </c>
      <c r="E10" s="7">
        <v>0</v>
      </c>
      <c r="F10" s="28">
        <f t="shared" ref="F10:F47" si="0">SUM(E10/C10*100)</f>
        <v>0</v>
      </c>
    </row>
    <row r="11" spans="1:6" ht="39" x14ac:dyDescent="0.25">
      <c r="A11" s="17" t="s">
        <v>31</v>
      </c>
      <c r="B11" s="19" t="s">
        <v>5</v>
      </c>
      <c r="C11" s="7">
        <v>17650</v>
      </c>
      <c r="D11" s="7">
        <v>100</v>
      </c>
      <c r="E11" s="7">
        <v>1430.2</v>
      </c>
      <c r="F11" s="28">
        <f t="shared" si="0"/>
        <v>8.103116147308782</v>
      </c>
    </row>
    <row r="12" spans="1:6" x14ac:dyDescent="0.25">
      <c r="A12" s="21"/>
      <c r="B12" s="22" t="s">
        <v>28</v>
      </c>
      <c r="C12" s="5">
        <f>SUM(C13)</f>
        <v>13500</v>
      </c>
      <c r="D12" s="5">
        <f>SUM(D13)</f>
        <v>18672.3</v>
      </c>
      <c r="E12" s="5">
        <f>SUM(E13)</f>
        <v>13036.2</v>
      </c>
      <c r="F12" s="28">
        <f t="shared" si="0"/>
        <v>96.564444444444447</v>
      </c>
    </row>
    <row r="13" spans="1:6" x14ac:dyDescent="0.25">
      <c r="A13" s="17" t="s">
        <v>29</v>
      </c>
      <c r="B13" s="19" t="s">
        <v>30</v>
      </c>
      <c r="C13" s="7">
        <v>13500</v>
      </c>
      <c r="D13" s="7">
        <v>18672.3</v>
      </c>
      <c r="E13" s="7">
        <v>13036.2</v>
      </c>
      <c r="F13" s="28">
        <f t="shared" si="0"/>
        <v>96.564444444444447</v>
      </c>
    </row>
    <row r="14" spans="1:6" x14ac:dyDescent="0.25">
      <c r="A14" s="8" t="s">
        <v>53</v>
      </c>
      <c r="B14" s="9" t="s">
        <v>6</v>
      </c>
      <c r="C14" s="5">
        <f>C15+C16+C17</f>
        <v>1694000</v>
      </c>
      <c r="D14" s="5">
        <f>SUM(D15:D17)</f>
        <v>87070.17</v>
      </c>
      <c r="E14" s="5">
        <f>SUM(E15:E17)</f>
        <v>155459.85</v>
      </c>
      <c r="F14" s="28">
        <f t="shared" si="0"/>
        <v>9.1770867768595039</v>
      </c>
    </row>
    <row r="15" spans="1:6" ht="39" x14ac:dyDescent="0.25">
      <c r="A15" s="8" t="s">
        <v>32</v>
      </c>
      <c r="B15" s="10" t="s">
        <v>7</v>
      </c>
      <c r="C15" s="7">
        <v>714000</v>
      </c>
      <c r="D15" s="7">
        <v>18125.73</v>
      </c>
      <c r="E15" s="7">
        <v>15358.69</v>
      </c>
      <c r="F15" s="28">
        <f t="shared" si="0"/>
        <v>2.151077030812325</v>
      </c>
    </row>
    <row r="16" spans="1:6" ht="26.25" x14ac:dyDescent="0.25">
      <c r="A16" s="8" t="s">
        <v>33</v>
      </c>
      <c r="B16" s="10" t="s">
        <v>8</v>
      </c>
      <c r="C16" s="7">
        <v>208000</v>
      </c>
      <c r="D16" s="7">
        <v>51192.5</v>
      </c>
      <c r="E16" s="7">
        <v>61015</v>
      </c>
      <c r="F16" s="28">
        <f t="shared" si="0"/>
        <v>29.334134615384617</v>
      </c>
    </row>
    <row r="17" spans="1:6" ht="26.25" x14ac:dyDescent="0.25">
      <c r="A17" s="8" t="s">
        <v>34</v>
      </c>
      <c r="B17" s="10" t="s">
        <v>9</v>
      </c>
      <c r="C17" s="7">
        <v>772000</v>
      </c>
      <c r="D17" s="7">
        <v>17751.939999999999</v>
      </c>
      <c r="E17" s="7">
        <v>79086.16</v>
      </c>
      <c r="F17" s="28">
        <f t="shared" si="0"/>
        <v>10.244321243523316</v>
      </c>
    </row>
    <row r="18" spans="1:6" x14ac:dyDescent="0.25">
      <c r="A18" s="39" t="s">
        <v>68</v>
      </c>
      <c r="B18" s="9" t="s">
        <v>69</v>
      </c>
      <c r="C18" s="5">
        <v>0</v>
      </c>
      <c r="D18" s="5">
        <f>SUM(D19)</f>
        <v>300</v>
      </c>
      <c r="E18" s="33">
        <f>SUM(E19)</f>
        <v>200</v>
      </c>
      <c r="F18" s="29">
        <v>0</v>
      </c>
    </row>
    <row r="19" spans="1:6" ht="51.75" x14ac:dyDescent="0.25">
      <c r="A19" s="8" t="s">
        <v>70</v>
      </c>
      <c r="B19" s="38" t="s">
        <v>71</v>
      </c>
      <c r="C19" s="7">
        <v>0</v>
      </c>
      <c r="D19" s="7">
        <v>300</v>
      </c>
      <c r="E19" s="32">
        <v>200</v>
      </c>
      <c r="F19" s="28">
        <v>0</v>
      </c>
    </row>
    <row r="20" spans="1:6" ht="15.75" x14ac:dyDescent="0.25">
      <c r="A20" s="43" t="s">
        <v>22</v>
      </c>
      <c r="B20" s="44"/>
      <c r="C20" s="20">
        <f>SUM(C21+C24+C28+C30+C32)</f>
        <v>357193.23</v>
      </c>
      <c r="D20" s="20">
        <f>SUM(D21+D24+D32)</f>
        <v>66969.209999999992</v>
      </c>
      <c r="E20" s="20">
        <f>SUM(E21+E24+E32)</f>
        <v>85019.91</v>
      </c>
      <c r="F20" s="28">
        <f t="shared" si="0"/>
        <v>23.802217640015183</v>
      </c>
    </row>
    <row r="21" spans="1:6" ht="26.25" x14ac:dyDescent="0.25">
      <c r="A21" s="8" t="s">
        <v>36</v>
      </c>
      <c r="B21" s="9" t="s">
        <v>10</v>
      </c>
      <c r="C21" s="5">
        <f>SUM(C23:C23)</f>
        <v>6500</v>
      </c>
      <c r="D21" s="5">
        <f>SUM(D23)</f>
        <v>0</v>
      </c>
      <c r="E21" s="5">
        <f>SUM(E23)</f>
        <v>503.27</v>
      </c>
      <c r="F21" s="28">
        <f t="shared" si="0"/>
        <v>7.7426153846153838</v>
      </c>
    </row>
    <row r="22" spans="1:6" ht="64.5" hidden="1" x14ac:dyDescent="0.25">
      <c r="A22" s="8" t="s">
        <v>11</v>
      </c>
      <c r="B22" s="10" t="s">
        <v>12</v>
      </c>
      <c r="C22" s="7"/>
      <c r="D22" s="7"/>
      <c r="E22" s="7"/>
      <c r="F22" s="28" t="e">
        <f t="shared" si="0"/>
        <v>#DIV/0!</v>
      </c>
    </row>
    <row r="23" spans="1:6" ht="64.5" x14ac:dyDescent="0.25">
      <c r="A23" s="8" t="s">
        <v>35</v>
      </c>
      <c r="B23" s="10" t="s">
        <v>37</v>
      </c>
      <c r="C23" s="7">
        <v>6500</v>
      </c>
      <c r="D23" s="7">
        <v>0</v>
      </c>
      <c r="E23" s="7">
        <v>503.27</v>
      </c>
      <c r="F23" s="28">
        <f t="shared" si="0"/>
        <v>7.7426153846153838</v>
      </c>
    </row>
    <row r="24" spans="1:6" ht="26.25" x14ac:dyDescent="0.25">
      <c r="A24" s="27" t="s">
        <v>38</v>
      </c>
      <c r="B24" s="9" t="s">
        <v>13</v>
      </c>
      <c r="C24" s="5">
        <f>SUM(C25:C27)</f>
        <v>345893.23</v>
      </c>
      <c r="D24" s="5">
        <f>SUM(D25:D26)</f>
        <v>66469.209999999992</v>
      </c>
      <c r="E24" s="5">
        <f>SUM(E25:E26)</f>
        <v>83316.639999999999</v>
      </c>
      <c r="F24" s="28">
        <f t="shared" si="0"/>
        <v>24.087386734918173</v>
      </c>
    </row>
    <row r="25" spans="1:6" ht="25.5" x14ac:dyDescent="0.25">
      <c r="A25" s="8" t="s">
        <v>39</v>
      </c>
      <c r="B25" s="11" t="s">
        <v>40</v>
      </c>
      <c r="C25" s="7">
        <v>35000</v>
      </c>
      <c r="D25" s="7">
        <v>7000</v>
      </c>
      <c r="E25" s="7">
        <v>8500</v>
      </c>
      <c r="F25" s="28">
        <f t="shared" si="0"/>
        <v>24.285714285714285</v>
      </c>
    </row>
    <row r="26" spans="1:6" ht="37.5" customHeight="1" x14ac:dyDescent="0.25">
      <c r="A26" s="8" t="s">
        <v>47</v>
      </c>
      <c r="B26" s="11" t="s">
        <v>56</v>
      </c>
      <c r="C26" s="7">
        <v>310893.23</v>
      </c>
      <c r="D26" s="7">
        <v>59469.21</v>
      </c>
      <c r="E26" s="7">
        <v>74816.639999999999</v>
      </c>
      <c r="F26" s="28">
        <f t="shared" si="0"/>
        <v>24.065059248797411</v>
      </c>
    </row>
    <row r="27" spans="1:6" ht="0.75" hidden="1" customHeight="1" x14ac:dyDescent="0.25">
      <c r="A27" s="8" t="s">
        <v>55</v>
      </c>
      <c r="B27" s="11" t="s">
        <v>57</v>
      </c>
      <c r="C27" s="7">
        <v>0</v>
      </c>
      <c r="D27" s="7"/>
      <c r="E27" s="7"/>
      <c r="F27" s="28">
        <v>0</v>
      </c>
    </row>
    <row r="28" spans="1:6" ht="25.5" hidden="1" x14ac:dyDescent="0.25">
      <c r="A28" s="27" t="s">
        <v>59</v>
      </c>
      <c r="B28" s="13" t="s">
        <v>60</v>
      </c>
      <c r="C28" s="5">
        <v>0</v>
      </c>
      <c r="D28" s="5"/>
      <c r="E28" s="5">
        <v>0</v>
      </c>
      <c r="F28" s="28">
        <v>0</v>
      </c>
    </row>
    <row r="29" spans="1:6" ht="44.25" hidden="1" customHeight="1" x14ac:dyDescent="0.25">
      <c r="A29" s="34" t="s">
        <v>58</v>
      </c>
      <c r="B29" s="12" t="s">
        <v>14</v>
      </c>
      <c r="C29" s="7">
        <v>0</v>
      </c>
      <c r="D29" s="7"/>
      <c r="E29" s="7">
        <v>0</v>
      </c>
      <c r="F29" s="28">
        <v>0</v>
      </c>
    </row>
    <row r="30" spans="1:6" ht="25.5" hidden="1" customHeight="1" x14ac:dyDescent="0.25">
      <c r="A30" s="36" t="s">
        <v>62</v>
      </c>
      <c r="B30" s="35" t="s">
        <v>61</v>
      </c>
      <c r="C30" s="5">
        <v>0</v>
      </c>
      <c r="D30" s="5"/>
      <c r="E30" s="5">
        <v>0</v>
      </c>
      <c r="F30" s="28">
        <v>0</v>
      </c>
    </row>
    <row r="31" spans="1:6" ht="44.25" hidden="1" customHeight="1" x14ac:dyDescent="0.25">
      <c r="A31" s="34" t="s">
        <v>64</v>
      </c>
      <c r="B31" s="12" t="s">
        <v>63</v>
      </c>
      <c r="C31" s="7">
        <v>0</v>
      </c>
      <c r="D31" s="7"/>
      <c r="E31" s="7">
        <v>0</v>
      </c>
      <c r="F31" s="28">
        <v>0</v>
      </c>
    </row>
    <row r="32" spans="1:6" x14ac:dyDescent="0.25">
      <c r="A32" s="27" t="s">
        <v>42</v>
      </c>
      <c r="B32" s="13" t="s">
        <v>15</v>
      </c>
      <c r="C32" s="5">
        <f>C33</f>
        <v>4800</v>
      </c>
      <c r="D32" s="5">
        <f>SUM(D33:D34)</f>
        <v>500</v>
      </c>
      <c r="E32" s="5">
        <f>SUM(E33)</f>
        <v>1200</v>
      </c>
      <c r="F32" s="28">
        <f t="shared" si="0"/>
        <v>25</v>
      </c>
    </row>
    <row r="33" spans="1:6" x14ac:dyDescent="0.25">
      <c r="A33" s="8" t="s">
        <v>41</v>
      </c>
      <c r="B33" s="11" t="s">
        <v>15</v>
      </c>
      <c r="C33" s="7">
        <v>4800</v>
      </c>
      <c r="D33" s="7">
        <v>400</v>
      </c>
      <c r="E33" s="7">
        <v>1200</v>
      </c>
      <c r="F33" s="28">
        <f t="shared" si="0"/>
        <v>25</v>
      </c>
    </row>
    <row r="34" spans="1:6" ht="25.5" x14ac:dyDescent="0.25">
      <c r="A34" s="8" t="s">
        <v>81</v>
      </c>
      <c r="B34" s="11" t="s">
        <v>82</v>
      </c>
      <c r="C34" s="7">
        <v>0</v>
      </c>
      <c r="D34" s="7">
        <v>100</v>
      </c>
      <c r="E34" s="7">
        <v>0</v>
      </c>
      <c r="F34" s="28"/>
    </row>
    <row r="35" spans="1:6" ht="21" customHeight="1" x14ac:dyDescent="0.25">
      <c r="A35" s="23" t="s">
        <v>43</v>
      </c>
      <c r="B35" s="24" t="s">
        <v>23</v>
      </c>
      <c r="C35" s="20">
        <f>SUM(C36+C45)</f>
        <v>18139673.640000001</v>
      </c>
      <c r="D35" s="20">
        <f>SUM(D36+D45)</f>
        <v>5353294.7299999995</v>
      </c>
      <c r="E35" s="20">
        <f>SUM(E36+E45+E46)</f>
        <v>5348807.4200000009</v>
      </c>
      <c r="F35" s="28">
        <f t="shared" si="0"/>
        <v>29.486789708307015</v>
      </c>
    </row>
    <row r="36" spans="1:6" ht="39" x14ac:dyDescent="0.25">
      <c r="A36" s="8" t="s">
        <v>44</v>
      </c>
      <c r="B36" s="10" t="s">
        <v>16</v>
      </c>
      <c r="C36" s="7">
        <f>SUM(C37:C44)</f>
        <v>18198864.420000002</v>
      </c>
      <c r="D36" s="7">
        <f>SUM(D37:D43)</f>
        <v>5412485.5099999998</v>
      </c>
      <c r="E36" s="7">
        <f>SUM(E37:E43)</f>
        <v>5418698.79</v>
      </c>
      <c r="F36" s="28">
        <f t="shared" si="0"/>
        <v>29.774928066638122</v>
      </c>
    </row>
    <row r="37" spans="1:6" ht="26.25" x14ac:dyDescent="0.25">
      <c r="A37" s="8" t="s">
        <v>52</v>
      </c>
      <c r="B37" s="10" t="s">
        <v>17</v>
      </c>
      <c r="C37" s="7">
        <v>11115800</v>
      </c>
      <c r="D37" s="7">
        <v>2778956</v>
      </c>
      <c r="E37" s="7">
        <v>2778956</v>
      </c>
      <c r="F37" s="28">
        <f t="shared" si="0"/>
        <v>25.000053977221615</v>
      </c>
    </row>
    <row r="38" spans="1:6" ht="39" x14ac:dyDescent="0.25">
      <c r="A38" s="8" t="s">
        <v>83</v>
      </c>
      <c r="B38" s="10" t="s">
        <v>84</v>
      </c>
      <c r="C38" s="7">
        <v>2846218.73</v>
      </c>
      <c r="D38" s="7">
        <v>711562.73</v>
      </c>
      <c r="E38" s="7">
        <v>413184.93</v>
      </c>
      <c r="F38" s="28">
        <f t="shared" si="0"/>
        <v>14.516977407425044</v>
      </c>
    </row>
    <row r="39" spans="1:6" ht="51.75" x14ac:dyDescent="0.25">
      <c r="A39" s="8" t="s">
        <v>72</v>
      </c>
      <c r="B39" s="10" t="s">
        <v>76</v>
      </c>
      <c r="C39" s="7">
        <v>0</v>
      </c>
      <c r="D39" s="7">
        <v>0</v>
      </c>
      <c r="E39" s="7">
        <v>175081.5</v>
      </c>
      <c r="F39" s="28">
        <v>0</v>
      </c>
    </row>
    <row r="40" spans="1:6" ht="26.25" x14ac:dyDescent="0.25">
      <c r="A40" s="8" t="s">
        <v>73</v>
      </c>
      <c r="B40" s="10" t="s">
        <v>77</v>
      </c>
      <c r="C40" s="7">
        <v>0</v>
      </c>
      <c r="D40" s="7">
        <v>0</v>
      </c>
      <c r="E40" s="7">
        <v>0</v>
      </c>
      <c r="F40" s="28">
        <v>0</v>
      </c>
    </row>
    <row r="41" spans="1:6" x14ac:dyDescent="0.25">
      <c r="A41" s="8" t="s">
        <v>51</v>
      </c>
      <c r="B41" s="11" t="s">
        <v>18</v>
      </c>
      <c r="C41" s="7">
        <v>318000</v>
      </c>
      <c r="D41" s="7">
        <v>0</v>
      </c>
      <c r="E41" s="7"/>
      <c r="F41" s="28">
        <f t="shared" si="0"/>
        <v>0</v>
      </c>
    </row>
    <row r="42" spans="1:6" ht="39" x14ac:dyDescent="0.25">
      <c r="A42" s="8" t="s">
        <v>50</v>
      </c>
      <c r="B42" s="10" t="s">
        <v>19</v>
      </c>
      <c r="C42" s="7">
        <v>412220</v>
      </c>
      <c r="D42" s="7">
        <v>68802</v>
      </c>
      <c r="E42" s="7">
        <v>66402</v>
      </c>
      <c r="F42" s="28">
        <f t="shared" si="0"/>
        <v>16.108388724467517</v>
      </c>
    </row>
    <row r="43" spans="1:6" ht="25.5" customHeight="1" x14ac:dyDescent="0.25">
      <c r="A43" s="8" t="s">
        <v>49</v>
      </c>
      <c r="B43" s="10" t="s">
        <v>45</v>
      </c>
      <c r="C43" s="7">
        <v>3506625.69</v>
      </c>
      <c r="D43" s="7">
        <v>1853164.78</v>
      </c>
      <c r="E43" s="7">
        <v>1985074.36</v>
      </c>
      <c r="F43" s="28">
        <f t="shared" si="0"/>
        <v>56.609245910133055</v>
      </c>
    </row>
    <row r="44" spans="1:6" ht="33" hidden="1" customHeight="1" x14ac:dyDescent="0.25">
      <c r="A44" s="8" t="s">
        <v>66</v>
      </c>
      <c r="B44" s="10" t="s">
        <v>65</v>
      </c>
      <c r="C44" s="7">
        <v>0</v>
      </c>
      <c r="D44" s="7"/>
      <c r="E44" s="7"/>
      <c r="F44" s="28">
        <v>0</v>
      </c>
    </row>
    <row r="45" spans="1:6" ht="38.25" x14ac:dyDescent="0.25">
      <c r="A45" s="31" t="s">
        <v>48</v>
      </c>
      <c r="B45" s="11" t="s">
        <v>20</v>
      </c>
      <c r="C45" s="7">
        <v>-59190.78</v>
      </c>
      <c r="D45" s="7">
        <v>-59190.78</v>
      </c>
      <c r="E45" s="7">
        <v>-1172.27</v>
      </c>
      <c r="F45" s="28">
        <v>0</v>
      </c>
    </row>
    <row r="46" spans="1:6" ht="76.5" x14ac:dyDescent="0.25">
      <c r="A46" s="31" t="s">
        <v>74</v>
      </c>
      <c r="B46" s="11" t="s">
        <v>75</v>
      </c>
      <c r="C46" s="7">
        <v>0</v>
      </c>
      <c r="D46" s="7">
        <v>0</v>
      </c>
      <c r="E46" s="7">
        <v>-68719.100000000006</v>
      </c>
      <c r="F46" s="28">
        <v>0</v>
      </c>
    </row>
    <row r="47" spans="1:6" x14ac:dyDescent="0.25">
      <c r="A47" s="3"/>
      <c r="B47" s="14" t="s">
        <v>21</v>
      </c>
      <c r="C47" s="5">
        <f>SUM(C35+C6)</f>
        <v>20569066.870000001</v>
      </c>
      <c r="D47" s="5">
        <f>SUM(D6+D35)</f>
        <v>5617245.8099999996</v>
      </c>
      <c r="E47" s="5">
        <f>SUM(E6+E35)</f>
        <v>5669934.7700000005</v>
      </c>
      <c r="F47" s="28">
        <f t="shared" si="0"/>
        <v>27.565347547533158</v>
      </c>
    </row>
  </sheetData>
  <mergeCells count="3">
    <mergeCell ref="A1:F2"/>
    <mergeCell ref="A6:B6"/>
    <mergeCell ref="A20:B2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2025-04-16T06:33:14Z</dcterms:modified>
</cp:coreProperties>
</file>