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1 год\постановления\отчет об исполн бюджета 2 квартал 2021\"/>
    </mc:Choice>
  </mc:AlternateContent>
  <bookViews>
    <workbookView xWindow="0" yWindow="0" windowWidth="19200" windowHeight="11520"/>
  </bookViews>
  <sheets>
    <sheet name="Документ" sheetId="2" r:id="rId1"/>
  </sheets>
  <definedNames>
    <definedName name="_xlnm.Print_Titles" localSheetId="0">Документ!$4:$5</definedName>
  </definedNames>
  <calcPr calcId="152511"/>
</workbook>
</file>

<file path=xl/calcChain.xml><?xml version="1.0" encoding="utf-8"?>
<calcChain xmlns="http://schemas.openxmlformats.org/spreadsheetml/2006/main">
  <c r="AG19" i="2" l="1"/>
  <c r="R14" i="2" l="1"/>
  <c r="AG22" i="2"/>
  <c r="AF22" i="2"/>
  <c r="AG26" i="2"/>
  <c r="AF26" i="2"/>
  <c r="AG27" i="2"/>
  <c r="AF27" i="2"/>
  <c r="AG28" i="2"/>
  <c r="AF28" i="2"/>
  <c r="AA14" i="2"/>
  <c r="AG17" i="2"/>
  <c r="AG20" i="2"/>
  <c r="AG23" i="2"/>
  <c r="AF31" i="2"/>
  <c r="AG31" i="2"/>
  <c r="AG30" i="2"/>
  <c r="AF30" i="2"/>
  <c r="AG29" i="2"/>
  <c r="AF29" i="2"/>
  <c r="AF14" i="2" l="1"/>
  <c r="AG14" i="2"/>
  <c r="AG25" i="2"/>
  <c r="AF25" i="2"/>
  <c r="AG24" i="2"/>
  <c r="AF24" i="2"/>
  <c r="AG10" i="2" l="1"/>
  <c r="AG9" i="2"/>
  <c r="AF8" i="2"/>
  <c r="AG8" i="2"/>
  <c r="AF23" i="2" l="1"/>
  <c r="S14" i="2" l="1"/>
  <c r="T14" i="2"/>
  <c r="U14" i="2"/>
  <c r="V14" i="2"/>
  <c r="W14" i="2"/>
  <c r="X14" i="2"/>
  <c r="Y14" i="2"/>
  <c r="Z14" i="2"/>
  <c r="AB14" i="2"/>
  <c r="AC14" i="2"/>
  <c r="AD14" i="2"/>
  <c r="AE14" i="2"/>
  <c r="R6" i="2"/>
  <c r="R33" i="2" s="1"/>
  <c r="AF20" i="2"/>
  <c r="AG18" i="2"/>
  <c r="AG7" i="2"/>
  <c r="AG11" i="2"/>
  <c r="AG12" i="2"/>
  <c r="AG13" i="2"/>
  <c r="S6" i="2"/>
  <c r="T6" i="2"/>
  <c r="U6" i="2"/>
  <c r="V6" i="2"/>
  <c r="W6" i="2"/>
  <c r="X6" i="2"/>
  <c r="Y6" i="2"/>
  <c r="Z6" i="2"/>
  <c r="AA6" i="2"/>
  <c r="AA33" i="2" s="1"/>
  <c r="AB6" i="2"/>
  <c r="AC6" i="2"/>
  <c r="AD6" i="2"/>
  <c r="AE6" i="2"/>
  <c r="W33" i="2" l="1"/>
  <c r="S33" i="2"/>
  <c r="AD33" i="2"/>
  <c r="V33" i="2"/>
  <c r="Y33" i="2"/>
  <c r="U33" i="2"/>
  <c r="Z33" i="2"/>
  <c r="AC33" i="2"/>
  <c r="T33" i="2"/>
  <c r="AB33" i="2"/>
  <c r="X33" i="2"/>
  <c r="AE33" i="2"/>
  <c r="AG6" i="2"/>
  <c r="AG33" i="2"/>
  <c r="AF18" i="2"/>
  <c r="AG15" i="2"/>
  <c r="AG16" i="2"/>
  <c r="AF15" i="2"/>
  <c r="AF9" i="2"/>
  <c r="AF11" i="2"/>
  <c r="AF12" i="2"/>
  <c r="AF13" i="2"/>
  <c r="AF17" i="2"/>
  <c r="AF19" i="2"/>
  <c r="AF7" i="2"/>
  <c r="AF6" i="2" l="1"/>
  <c r="AF33" i="2" l="1"/>
</calcChain>
</file>

<file path=xl/sharedStrings.xml><?xml version="1.0" encoding="utf-8"?>
<sst xmlns="http://schemas.openxmlformats.org/spreadsheetml/2006/main" count="95" uniqueCount="62">
  <si>
    <t>Единица измерения: руб.</t>
  </si>
  <si>
    <t/>
  </si>
  <si>
    <t>Наименование показателя</t>
  </si>
  <si>
    <t>Код</t>
  </si>
  <si>
    <t>ДопКласс</t>
  </si>
  <si>
    <t>Документ</t>
  </si>
  <si>
    <t>Плательщик</t>
  </si>
  <si>
    <t>План на год</t>
  </si>
  <si>
    <t>Уточненный план на год</t>
  </si>
  <si>
    <t>Кассовый план за отчетный период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</si>
  <si>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</si>
  <si>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</si>
  <si>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</si>
  <si>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</si>
  <si>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</si>
  <si>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Итого</t>
  </si>
  <si>
    <t>Сумма</t>
  </si>
  <si>
    <t>% исполнения</t>
  </si>
  <si>
    <t>18200000000000000000</t>
  </si>
  <si>
    <t xml:space="preserve">      Управление Федеральной налоговой службы по Ивановской области
</t>
  </si>
  <si>
    <t>00010102010010000110</t>
  </si>
  <si>
    <t xml:space="preserve">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</si>
  <si>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00010102030010000110</t>
  </si>
  <si>
    <t xml:space="preserve">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</si>
  <si>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00010601030130000110</t>
  </si>
  <si>
    <t xml:space="preserve">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</si>
  <si>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00010606033130000110</t>
  </si>
  <si>
    <t xml:space="preserve">        Земельный налог с организаций, обладающих земельным участком, расположенным в границах городских поселений</t>
  </si>
  <si>
    <t>00010606043130000110</t>
  </si>
  <si>
    <t xml:space="preserve">        Земельный налог с физических лиц, обладающих земельным участком, расположенным в границах городских поселений</t>
  </si>
  <si>
    <t>19200000000000000000</t>
  </si>
  <si>
    <t>00011105013130000120</t>
  </si>
  <si>
    <t>00011105035130000120</t>
  </si>
  <si>
    <t>31311105035130000120</t>
  </si>
  <si>
    <t>00011109045130000120</t>
  </si>
  <si>
    <t>31311406013130000430</t>
  </si>
  <si>
    <t>31400000000000000000</t>
  </si>
  <si>
    <t>ИТОГО ДОХОДОВ</t>
  </si>
  <si>
    <t xml:space="preserve">      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</si>
  <si>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       Доходы, получаемые в виде арендной платы ,а также средства от продажи права на заключение договоров аренды за земли, находящиеся в собственности сельских поселений ( за исключением имущества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</si>
  <si>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</si>
  <si>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</si>
  <si>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</si>
  <si>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Единый сельскохозяйственный налог</t>
  </si>
  <si>
    <t xml:space="preserve">Прочие неналоговые доходы </t>
  </si>
  <si>
    <t>Администрация Ингарского сельского поселения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</si>
  <si>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</si>
  <si>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</si>
  <si>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</si>
  <si>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</si>
  <si>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</si>
  <si>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Прочие доходы от компенсации затрат бюджетов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</si>
  <si>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</si>
  <si>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</si>
  <si>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Субсидии бюджетам сельских поселений на обеспечение комплексного развития сельских территорий</t>
  </si>
  <si>
    <t>Субсидии бюджетам сельских поселений на поддержку отрасли культуры</t>
  </si>
  <si>
    <t>Субсидия бюджетам сельских поселений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</si>
  <si>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Доходы от продажи земельных участков,находящихся в собственности сельских поселений(за исключением земельных участков муниципальных бюджетных и автономных учреждений)</t>
  </si>
  <si>
    <t xml:space="preserve">Исполнение доходов бюджета Ингарского сельского поселения по кодам классификации доходов бюджетов за 2 квартал 2021года </t>
  </si>
  <si>
    <t>0,00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</si>
  <si>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</si>
  <si>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Приложение № 1
к Постановлению администрации 
Ингарского сельского поселения   
от23.07.2021 №-32 
«Об исполнении бюджета
Ингарского сельского  поселения за 2 квартал 2021 года»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</si>
</sst>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Arial Cy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horizontal="left"/>
    </xf>
  </cellStyleXfs>
  <cellXfs count="68">
    <xf numFmtId="0" fontId="0" fillId="0" borderId="0" xfId="0"/>
    <xf numFmtId="0" fontId="6" fillId="0" borderId="1" xfId="2" applyNumberFormat="1" applyFont="1" applyProtection="1"/>
    <xf numFmtId="0" fontId="4" fillId="0" borderId="0" xfId="0" applyFont="1" applyProtection="1">
      <protection locked="0"/>
    </xf>
    <xf numFmtId="0" fontId="7" fillId="0" borderId="1" xfId="3" applyNumberFormat="1" applyFont="1" applyAlignment="1" applyProtection="1">
      <alignment horizontal="center" vertical="top" wrapText="1"/>
    </xf>
    <xf numFmtId="0" fontId="5" fillId="0" borderId="3" xfId="13" applyNumberFormat="1" applyFont="1" applyProtection="1">
      <alignment horizontal="center" vertical="center" wrapText="1"/>
    </xf>
    <xf numFmtId="0" fontId="5" fillId="0" borderId="2" xfId="12" applyNumberFormat="1" applyFont="1" applyProtection="1">
      <alignment horizontal="center" vertical="center" wrapText="1"/>
    </xf>
    <xf numFmtId="1" fontId="5" fillId="0" borderId="2" xfId="14" applyNumberFormat="1" applyFont="1" applyProtection="1">
      <alignment horizontal="center" vertical="top" shrinkToFit="1"/>
    </xf>
    <xf numFmtId="0" fontId="5" fillId="0" borderId="2" xfId="15" applyNumberFormat="1" applyFont="1" applyProtection="1">
      <alignment horizontal="left" vertical="top" wrapText="1"/>
    </xf>
    <xf numFmtId="0" fontId="5" fillId="0" borderId="2" xfId="16" applyNumberFormat="1" applyFont="1" applyProtection="1">
      <alignment horizontal="center" vertical="top" wrapText="1"/>
    </xf>
    <xf numFmtId="4" fontId="7" fillId="2" borderId="2" xfId="17" applyNumberFormat="1" applyFont="1" applyProtection="1">
      <alignment horizontal="right" vertical="top" shrinkToFit="1"/>
    </xf>
    <xf numFmtId="10" fontId="7" fillId="2" borderId="2" xfId="18" applyNumberFormat="1" applyFont="1" applyProtection="1">
      <alignment horizontal="center" vertical="top" shrinkToFit="1"/>
    </xf>
    <xf numFmtId="4" fontId="5" fillId="0" borderId="2" xfId="19" applyNumberFormat="1" applyFont="1" applyProtection="1">
      <alignment horizontal="right" vertical="top" shrinkToFit="1"/>
    </xf>
    <xf numFmtId="4" fontId="5" fillId="5" borderId="2" xfId="19" applyNumberFormat="1" applyFont="1" applyFill="1" applyProtection="1">
      <alignment horizontal="right" vertical="top" shrinkToFit="1"/>
    </xf>
    <xf numFmtId="10" fontId="5" fillId="5" borderId="2" xfId="20" applyNumberFormat="1" applyFont="1" applyFill="1" applyProtection="1">
      <alignment horizontal="center" vertical="top" shrinkToFit="1"/>
    </xf>
    <xf numFmtId="10" fontId="5" fillId="0" borderId="2" xfId="20" applyNumberFormat="1" applyFont="1" applyProtection="1">
      <alignment horizontal="center" vertical="top" shrinkToFit="1"/>
    </xf>
    <xf numFmtId="4" fontId="5" fillId="2" borderId="2" xfId="17" applyNumberFormat="1" applyFont="1" applyProtection="1">
      <alignment horizontal="right" vertical="top" shrinkToFit="1"/>
    </xf>
    <xf numFmtId="4" fontId="5" fillId="5" borderId="2" xfId="17" applyNumberFormat="1" applyFont="1" applyFill="1" applyProtection="1">
      <alignment horizontal="right" vertical="top" shrinkToFit="1"/>
    </xf>
    <xf numFmtId="10" fontId="5" fillId="5" borderId="2" xfId="18" applyNumberFormat="1" applyFont="1" applyFill="1" applyProtection="1">
      <alignment horizontal="center" vertical="top" shrinkToFit="1"/>
    </xf>
    <xf numFmtId="0" fontId="7" fillId="0" borderId="2" xfId="15" applyNumberFormat="1" applyFont="1" applyProtection="1">
      <alignment horizontal="left" vertical="top" wrapText="1"/>
    </xf>
    <xf numFmtId="1" fontId="7" fillId="0" borderId="2" xfId="14" applyNumberFormat="1" applyFont="1" applyProtection="1">
      <alignment horizontal="center" vertical="top" shrinkToFit="1"/>
    </xf>
    <xf numFmtId="0" fontId="7" fillId="0" borderId="2" xfId="16" applyNumberFormat="1" applyFont="1" applyProtection="1">
      <alignment horizontal="center" vertical="top" wrapText="1"/>
    </xf>
    <xf numFmtId="4" fontId="7" fillId="5" borderId="2" xfId="17" applyNumberFormat="1" applyFont="1" applyFill="1" applyProtection="1">
      <alignment horizontal="right" vertical="top" shrinkToFit="1"/>
    </xf>
    <xf numFmtId="4" fontId="7" fillId="3" borderId="2" xfId="23" applyNumberFormat="1" applyFont="1" applyProtection="1">
      <alignment horizontal="right" vertical="top" shrinkToFit="1"/>
    </xf>
    <xf numFmtId="10" fontId="7" fillId="3" borderId="2" xfId="24" applyNumberFormat="1" applyFont="1" applyProtection="1">
      <alignment horizontal="center" vertical="top" shrinkToFit="1"/>
    </xf>
    <xf numFmtId="0" fontId="6" fillId="0" borderId="1" xfId="1" applyNumberFormat="1" applyFont="1" applyProtection="1">
      <alignment horizontal="left" wrapText="1"/>
    </xf>
    <xf numFmtId="10" fontId="7" fillId="5" borderId="2" xfId="17" applyNumberFormat="1" applyFont="1" applyFill="1" applyAlignment="1" applyProtection="1">
      <alignment horizontal="center" vertical="top" shrinkToFit="1"/>
    </xf>
    <xf numFmtId="10" fontId="5" fillId="5" borderId="2" xfId="17" applyNumberFormat="1" applyFont="1" applyFill="1" applyAlignment="1" applyProtection="1">
      <alignment horizontal="center" vertical="top" shrinkToFit="1"/>
    </xf>
    <xf numFmtId="0" fontId="5" fillId="0" borderId="2" xfId="16" applyNumberFormat="1" applyFont="1" applyAlignment="1" applyProtection="1">
      <alignment horizontal="left" vertical="top" wrapText="1"/>
    </xf>
    <xf numFmtId="1" fontId="7" fillId="0" borderId="4" xfId="22" applyNumberFormat="1" applyFont="1" applyProtection="1">
      <alignment horizontal="left" vertical="top" shrinkToFit="1"/>
    </xf>
    <xf numFmtId="4" fontId="7" fillId="5" borderId="2" xfId="23" applyNumberFormat="1" applyFont="1" applyFill="1" applyProtection="1">
      <alignment horizontal="right" vertical="top" shrinkToFit="1"/>
    </xf>
    <xf numFmtId="10" fontId="7" fillId="5" borderId="2" xfId="24" applyNumberFormat="1" applyFont="1" applyFill="1" applyProtection="1">
      <alignment horizontal="center" vertical="top" shrinkToFit="1"/>
    </xf>
    <xf numFmtId="0" fontId="5" fillId="0" borderId="2" xfId="16" quotePrefix="1" applyNumberFormat="1" applyFont="1" applyAlignment="1" applyProtection="1">
      <alignment horizontal="left" vertical="top" wrapText="1"/>
    </xf>
    <xf numFmtId="1" fontId="5" fillId="0" borderId="2" xfId="14" applyNumberFormat="1" applyFont="1" applyAlignment="1" applyProtection="1">
      <alignment horizontal="center" vertical="center" shrinkToFit="1"/>
    </xf>
    <xf numFmtId="4" fontId="5" fillId="5" borderId="2" xfId="19" applyNumberFormat="1" applyFont="1" applyFill="1" applyAlignment="1" applyProtection="1">
      <alignment horizontal="right" vertical="center" shrinkToFit="1"/>
    </xf>
    <xf numFmtId="4" fontId="5" fillId="5" borderId="2" xfId="17" applyNumberFormat="1" applyFont="1" applyFill="1" applyAlignment="1" applyProtection="1">
      <alignment horizontal="right" vertical="center" shrinkToFit="1"/>
    </xf>
    <xf numFmtId="10" fontId="5" fillId="5" borderId="2" xfId="20" applyNumberFormat="1" applyFont="1" applyFill="1" applyAlignment="1" applyProtection="1">
      <alignment horizontal="center" vertical="center" shrinkToFit="1"/>
    </xf>
    <xf numFmtId="4" fontId="5" fillId="5" borderId="2" xfId="19" applyNumberFormat="1" applyFont="1" applyFill="1" applyAlignment="1" applyProtection="1">
      <alignment horizontal="center" vertical="center" shrinkToFit="1"/>
    </xf>
    <xf numFmtId="0" fontId="5" fillId="0" borderId="2" xfId="15" quotePrefix="1" applyNumberFormat="1" applyFont="1" applyProtection="1">
      <alignment horizontal="left" vertical="top" wrapText="1"/>
    </xf>
    <xf numFmtId="10" fontId="5" fillId="5" borderId="2" xfId="18" applyNumberFormat="1" applyFont="1" applyFill="1" applyAlignment="1" applyProtection="1">
      <alignment horizontal="center" vertical="center" shrinkToFit="1"/>
    </xf>
    <xf numFmtId="0" fontId="5" fillId="0" borderId="2" xfId="16" applyNumberFormat="1" applyFont="1" applyAlignment="1" applyProtection="1">
      <alignment vertical="top" wrapText="1"/>
    </xf>
    <xf numFmtId="0" fontId="5" fillId="0" borderId="2" xfId="16" applyNumberFormat="1" applyFont="1" applyAlignment="1" applyProtection="1">
      <alignment horizontal="left" wrapText="1"/>
    </xf>
    <xf numFmtId="49" fontId="5" fillId="5" borderId="2" xfId="17" applyNumberFormat="1" applyFont="1" applyFill="1" applyProtection="1">
      <alignment horizontal="right" vertical="top" shrinkToFit="1"/>
    </xf>
    <xf numFmtId="49" fontId="5" fillId="5" borderId="2" xfId="17" applyNumberFormat="1" applyFont="1" applyFill="1" applyAlignment="1" applyProtection="1">
      <alignment horizontal="right" vertical="center" shrinkToFit="1"/>
    </xf>
    <xf numFmtId="49" fontId="5" fillId="5" borderId="2" xfId="19" applyNumberFormat="1" applyFont="1" applyFill="1" applyAlignment="1" applyProtection="1">
      <alignment horizontal="center" vertical="center" shrinkToFit="1"/>
    </xf>
    <xf numFmtId="0" fontId="6" fillId="0" borderId="1" xfId="1" applyNumberFormat="1" applyFont="1" applyProtection="1">
      <alignment horizontal="left" wrapText="1"/>
    </xf>
    <xf numFmtId="0" fontId="6" fillId="0" borderId="1" xfId="1" applyFont="1">
      <alignment horizontal="left" wrapText="1"/>
    </xf>
    <xf numFmtId="1" fontId="7" fillId="0" borderId="2" xfId="21" applyNumberFormat="1" applyFont="1" applyProtection="1">
      <alignment horizontal="left" vertical="top" shrinkToFit="1"/>
    </xf>
    <xf numFmtId="1" fontId="7" fillId="0" borderId="2" xfId="21" applyFont="1">
      <alignment horizontal="left" vertical="top" shrinkToFit="1"/>
    </xf>
    <xf numFmtId="0" fontId="5" fillId="0" borderId="2" xfId="11" applyNumberFormat="1" applyFont="1" applyProtection="1">
      <alignment horizontal="center" vertical="center" wrapText="1"/>
    </xf>
    <xf numFmtId="0" fontId="5" fillId="0" borderId="2" xfId="11" applyFont="1">
      <alignment horizontal="center" vertical="center" wrapText="1"/>
    </xf>
    <xf numFmtId="0" fontId="5" fillId="0" borderId="2" xfId="6" applyNumberFormat="1" applyFont="1" applyProtection="1">
      <alignment horizontal="center" vertical="center" wrapText="1"/>
    </xf>
    <xf numFmtId="0" fontId="5" fillId="0" borderId="2" xfId="6" applyFont="1">
      <alignment horizontal="center" vertical="center" wrapText="1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5" fillId="0" borderId="2" xfId="8" applyNumberFormat="1" applyFont="1" applyProtection="1">
      <alignment horizontal="center" vertical="center" wrapText="1"/>
    </xf>
    <xf numFmtId="0" fontId="5" fillId="0" borderId="2" xfId="8" applyFont="1">
      <alignment horizontal="center" vertical="center" wrapText="1"/>
    </xf>
    <xf numFmtId="0" fontId="5" fillId="0" borderId="2" xfId="9" applyNumberFormat="1" applyFont="1" applyProtection="1">
      <alignment horizontal="center" vertical="center" wrapText="1"/>
    </xf>
    <xf numFmtId="0" fontId="5" fillId="0" borderId="2" xfId="9" applyFont="1">
      <alignment horizontal="center" vertical="center" wrapText="1"/>
    </xf>
    <xf numFmtId="0" fontId="5" fillId="0" borderId="2" xfId="10" applyNumberFormat="1" applyFont="1" applyProtection="1">
      <alignment horizontal="center" vertical="center" wrapText="1"/>
    </xf>
    <xf numFmtId="0" fontId="5" fillId="0" borderId="2" xfId="10" applyFont="1">
      <alignment horizontal="center" vertical="center" wrapText="1"/>
    </xf>
    <xf numFmtId="0" fontId="5" fillId="0" borderId="2" xfId="12" applyNumberFormat="1" applyFont="1" applyProtection="1">
      <alignment horizontal="center" vertical="center" wrapText="1"/>
    </xf>
    <xf numFmtId="0" fontId="5" fillId="0" borderId="2" xfId="12" applyFont="1">
      <alignment horizontal="center" vertical="center" wrapText="1"/>
    </xf>
    <xf numFmtId="0" fontId="5" fillId="0" borderId="1" xfId="1" applyNumberFormat="1" applyFont="1" applyAlignment="1" applyProtection="1">
      <alignment horizontal="right" wrapText="1"/>
    </xf>
    <xf numFmtId="0" fontId="5" fillId="0" borderId="1" xfId="1" applyFont="1" applyAlignment="1">
      <alignment horizontal="right" wrapText="1"/>
    </xf>
    <xf numFmtId="0" fontId="7" fillId="0" borderId="1" xfId="3" applyNumberFormat="1" applyFont="1" applyAlignment="1" applyProtection="1">
      <alignment horizontal="center" vertical="top" wrapText="1"/>
    </xf>
    <xf numFmtId="0" fontId="7" fillId="0" borderId="1" xfId="3" applyFont="1" applyAlignment="1">
      <alignment horizontal="center" vertical="top" wrapText="1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</cellXfs>
  <cellStyles count="32">
    <cellStyle name="br" xfId="27"/>
    <cellStyle name="col" xfId="26"/>
    <cellStyle name="style0" xfId="28"/>
    <cellStyle name="td" xfId="29"/>
    <cellStyle name="tr" xfId="25"/>
    <cellStyle name="xl21" xfId="30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21"/>
    <cellStyle name="xl33" xfId="22"/>
    <cellStyle name="xl34" xfId="19"/>
    <cellStyle name="xl35" xfId="23"/>
    <cellStyle name="xl36" xfId="1"/>
    <cellStyle name="xl37" xfId="13"/>
    <cellStyle name="xl38" xfId="20"/>
    <cellStyle name="xl39" xfId="24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showGridLines="0" showZeros="0" tabSelected="1" topLeftCell="B1" zoomScaleNormal="100" zoomScaleSheetLayoutView="100" workbookViewId="0">
      <pane ySplit="5" topLeftCell="A6" activePane="bottomLeft" state="frozen"/>
      <selection pane="bottomLeft" sqref="A1:AK1"/>
    </sheetView>
  </sheetViews>
  <sheetFormatPr defaultRowHeight="15" outlineLevelRow="2" x14ac:dyDescent="0.25"/>
  <cols>
    <col min="1" max="1" width="9.140625" style="2" hidden="1"/>
    <col min="2" max="2" width="47.7109375" style="2" customWidth="1"/>
    <col min="3" max="3" width="21.7109375" style="2" customWidth="1"/>
    <col min="4" max="15" width="9.140625" style="2" hidden="1" customWidth="1"/>
    <col min="16" max="16" width="15.7109375" style="2" hidden="1" customWidth="1"/>
    <col min="17" max="17" width="9.140625" style="2" hidden="1"/>
    <col min="18" max="18" width="15.7109375" style="2" customWidth="1"/>
    <col min="19" max="23" width="9.140625" style="2" hidden="1"/>
    <col min="24" max="24" width="15.7109375" style="2" hidden="1" customWidth="1"/>
    <col min="25" max="26" width="9.140625" style="2" hidden="1" customWidth="1"/>
    <col min="27" max="27" width="15.5703125" style="2" customWidth="1"/>
    <col min="28" max="29" width="9.140625" style="2" hidden="1" customWidth="1"/>
    <col min="30" max="30" width="15.7109375" style="2" hidden="1" customWidth="1"/>
    <col min="31" max="31" width="9.140625" style="2" hidden="1"/>
    <col min="32" max="33" width="15.7109375" style="2" customWidth="1"/>
    <col min="34" max="35" width="9.140625" style="2" hidden="1"/>
    <col min="36" max="36" width="0.140625" style="2" customWidth="1"/>
    <col min="37" max="37" width="15.7109375" style="2" hidden="1" customWidth="1"/>
    <col min="38" max="38" width="9.140625" style="2" customWidth="1"/>
    <col min="39" max="16384" width="9.140625" style="2"/>
  </cols>
  <sheetData>
    <row r="1" spans="1:38" ht="124.5" customHeight="1" x14ac:dyDescent="0.25">
      <c r="A1" s="62" t="s">
        <v>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1"/>
    </row>
    <row r="2" spans="1:38" ht="19.5" customHeight="1" x14ac:dyDescent="0.25">
      <c r="A2" s="64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3"/>
      <c r="AK2" s="3"/>
      <c r="AL2" s="1"/>
    </row>
    <row r="3" spans="1:38" ht="12.75" customHeight="1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1"/>
    </row>
    <row r="4" spans="1:38" ht="30" customHeight="1" x14ac:dyDescent="0.25">
      <c r="A4" s="50" t="s">
        <v>1</v>
      </c>
      <c r="B4" s="52" t="s">
        <v>2</v>
      </c>
      <c r="C4" s="54" t="s">
        <v>3</v>
      </c>
      <c r="D4" s="56" t="s">
        <v>4</v>
      </c>
      <c r="E4" s="58" t="s">
        <v>1</v>
      </c>
      <c r="F4" s="48" t="s">
        <v>5</v>
      </c>
      <c r="G4" s="49"/>
      <c r="H4" s="49"/>
      <c r="I4" s="48" t="s">
        <v>6</v>
      </c>
      <c r="J4" s="49"/>
      <c r="K4" s="49"/>
      <c r="L4" s="60" t="s">
        <v>1</v>
      </c>
      <c r="M4" s="60" t="s">
        <v>1</v>
      </c>
      <c r="N4" s="60" t="s">
        <v>1</v>
      </c>
      <c r="O4" s="60" t="s">
        <v>1</v>
      </c>
      <c r="P4" s="60" t="s">
        <v>7</v>
      </c>
      <c r="Q4" s="60" t="s">
        <v>1</v>
      </c>
      <c r="R4" s="60" t="s">
        <v>8</v>
      </c>
      <c r="S4" s="60" t="s">
        <v>1</v>
      </c>
      <c r="T4" s="60" t="s">
        <v>1</v>
      </c>
      <c r="U4" s="60" t="s">
        <v>1</v>
      </c>
      <c r="V4" s="60" t="s">
        <v>1</v>
      </c>
      <c r="W4" s="60" t="s">
        <v>1</v>
      </c>
      <c r="X4" s="60" t="s">
        <v>9</v>
      </c>
      <c r="Y4" s="48" t="s">
        <v>10</v>
      </c>
      <c r="Z4" s="49"/>
      <c r="AA4" s="49"/>
      <c r="AB4" s="48" t="s">
        <v>11</v>
      </c>
      <c r="AC4" s="49"/>
      <c r="AD4" s="49"/>
      <c r="AE4" s="4" t="s">
        <v>1</v>
      </c>
      <c r="AF4" s="48" t="s">
        <v>12</v>
      </c>
      <c r="AG4" s="49"/>
      <c r="AH4" s="48" t="s">
        <v>13</v>
      </c>
      <c r="AI4" s="49"/>
      <c r="AJ4" s="48" t="s">
        <v>14</v>
      </c>
      <c r="AK4" s="49"/>
      <c r="AL4" s="1"/>
    </row>
    <row r="5" spans="1:38" ht="75" x14ac:dyDescent="0.25">
      <c r="A5" s="51"/>
      <c r="B5" s="53"/>
      <c r="C5" s="55"/>
      <c r="D5" s="57"/>
      <c r="E5" s="59"/>
      <c r="F5" s="5" t="s">
        <v>1</v>
      </c>
      <c r="G5" s="5" t="s">
        <v>1</v>
      </c>
      <c r="H5" s="5" t="s">
        <v>1</v>
      </c>
      <c r="I5" s="5" t="s">
        <v>1</v>
      </c>
      <c r="J5" s="5" t="s">
        <v>1</v>
      </c>
      <c r="K5" s="5" t="s">
        <v>1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5" t="s">
        <v>1</v>
      </c>
      <c r="Z5" s="5" t="s">
        <v>1</v>
      </c>
      <c r="AA5" s="5" t="s">
        <v>15</v>
      </c>
      <c r="AB5" s="5" t="s">
        <v>1</v>
      </c>
      <c r="AC5" s="5" t="s">
        <v>1</v>
      </c>
      <c r="AD5" s="5" t="s">
        <v>15</v>
      </c>
      <c r="AE5" s="5"/>
      <c r="AF5" s="5" t="s">
        <v>16</v>
      </c>
      <c r="AG5" s="5" t="s">
        <v>17</v>
      </c>
      <c r="AH5" s="5" t="s">
        <v>1</v>
      </c>
      <c r="AI5" s="5" t="s">
        <v>1</v>
      </c>
      <c r="AJ5" s="5" t="s">
        <v>16</v>
      </c>
      <c r="AK5" s="5" t="s">
        <v>17</v>
      </c>
      <c r="AL5" s="1"/>
    </row>
    <row r="6" spans="1:38" ht="42.75" x14ac:dyDescent="0.25">
      <c r="A6" s="6" t="s">
        <v>18</v>
      </c>
      <c r="B6" s="18" t="s">
        <v>19</v>
      </c>
      <c r="C6" s="19">
        <v>1.82E+17</v>
      </c>
      <c r="D6" s="19"/>
      <c r="E6" s="19"/>
      <c r="F6" s="20"/>
      <c r="G6" s="19"/>
      <c r="H6" s="19"/>
      <c r="I6" s="19"/>
      <c r="J6" s="19"/>
      <c r="K6" s="19"/>
      <c r="L6" s="19"/>
      <c r="M6" s="19"/>
      <c r="N6" s="19"/>
      <c r="O6" s="9">
        <v>0</v>
      </c>
      <c r="P6" s="9">
        <v>75591857</v>
      </c>
      <c r="Q6" s="9">
        <v>0</v>
      </c>
      <c r="R6" s="21">
        <f t="shared" ref="R6:AF6" si="0">R7+R8+R9+R10+R11+R12+R13</f>
        <v>1550483.7</v>
      </c>
      <c r="S6" s="21">
        <f t="shared" si="0"/>
        <v>75527571</v>
      </c>
      <c r="T6" s="21">
        <f t="shared" si="0"/>
        <v>75527571</v>
      </c>
      <c r="U6" s="21">
        <f t="shared" si="0"/>
        <v>0</v>
      </c>
      <c r="V6" s="21">
        <f t="shared" si="0"/>
        <v>0</v>
      </c>
      <c r="W6" s="21">
        <f t="shared" si="0"/>
        <v>0</v>
      </c>
      <c r="X6" s="21">
        <f t="shared" si="0"/>
        <v>17574000</v>
      </c>
      <c r="Y6" s="21">
        <f t="shared" si="0"/>
        <v>0</v>
      </c>
      <c r="Z6" s="21">
        <f t="shared" si="0"/>
        <v>17122412.099999998</v>
      </c>
      <c r="AA6" s="21">
        <f t="shared" si="0"/>
        <v>556248.35</v>
      </c>
      <c r="AB6" s="21">
        <f t="shared" si="0"/>
        <v>0</v>
      </c>
      <c r="AC6" s="21">
        <f t="shared" si="0"/>
        <v>17122412.099999998</v>
      </c>
      <c r="AD6" s="21">
        <f t="shared" si="0"/>
        <v>17122412.099999998</v>
      </c>
      <c r="AE6" s="21">
        <f t="shared" si="0"/>
        <v>17122412.099999998</v>
      </c>
      <c r="AF6" s="21">
        <f t="shared" si="0"/>
        <v>994235.35</v>
      </c>
      <c r="AG6" s="25">
        <f>AA6/R6</f>
        <v>0.35875794760048108</v>
      </c>
      <c r="AH6" s="9">
        <v>58466474.659999996</v>
      </c>
      <c r="AI6" s="10">
        <v>0.22655062356782688</v>
      </c>
      <c r="AJ6" s="9">
        <v>459617.66</v>
      </c>
      <c r="AK6" s="10">
        <v>0.97386308444697189</v>
      </c>
      <c r="AL6" s="1"/>
    </row>
    <row r="7" spans="1:38" ht="90" outlineLevel="1" x14ac:dyDescent="0.25">
      <c r="A7" s="6" t="s">
        <v>20</v>
      </c>
      <c r="B7" s="7" t="s">
        <v>21</v>
      </c>
      <c r="C7" s="6">
        <v>1.01020100100001E+16</v>
      </c>
      <c r="D7" s="6"/>
      <c r="E7" s="6"/>
      <c r="F7" s="8"/>
      <c r="G7" s="6"/>
      <c r="H7" s="6"/>
      <c r="I7" s="6"/>
      <c r="J7" s="6"/>
      <c r="K7" s="6"/>
      <c r="L7" s="6"/>
      <c r="M7" s="6"/>
      <c r="N7" s="6"/>
      <c r="O7" s="15">
        <v>0</v>
      </c>
      <c r="P7" s="15">
        <v>69814000</v>
      </c>
      <c r="Q7" s="15">
        <v>0</v>
      </c>
      <c r="R7" s="16">
        <v>227250</v>
      </c>
      <c r="S7" s="16">
        <v>69814000</v>
      </c>
      <c r="T7" s="16">
        <v>69814000</v>
      </c>
      <c r="U7" s="16">
        <v>0</v>
      </c>
      <c r="V7" s="16">
        <v>0</v>
      </c>
      <c r="W7" s="16">
        <v>0</v>
      </c>
      <c r="X7" s="16">
        <v>16410000</v>
      </c>
      <c r="Y7" s="16">
        <v>0</v>
      </c>
      <c r="Z7" s="16">
        <v>16365378.029999999</v>
      </c>
      <c r="AA7" s="16">
        <v>101756.68</v>
      </c>
      <c r="AB7" s="16">
        <v>0</v>
      </c>
      <c r="AC7" s="16">
        <v>16365378.029999999</v>
      </c>
      <c r="AD7" s="16">
        <v>16365378.029999999</v>
      </c>
      <c r="AE7" s="16">
        <v>16365378.029999999</v>
      </c>
      <c r="AF7" s="16">
        <f>R7-AA7</f>
        <v>125493.32</v>
      </c>
      <c r="AG7" s="26">
        <f>AA7/R7</f>
        <v>0.44777416941694165</v>
      </c>
      <c r="AH7" s="9">
        <v>53448621.969999999</v>
      </c>
      <c r="AI7" s="10">
        <v>0.23441398616323372</v>
      </c>
      <c r="AJ7" s="9">
        <v>44621.97</v>
      </c>
      <c r="AK7" s="10">
        <v>0.99728080621572213</v>
      </c>
      <c r="AL7" s="1"/>
    </row>
    <row r="8" spans="1:38" ht="135" outlineLevel="2" x14ac:dyDescent="0.25">
      <c r="A8" s="6"/>
      <c r="B8" s="8" t="s">
        <v>42</v>
      </c>
      <c r="C8" s="6">
        <v>1.01020200100001E+16</v>
      </c>
      <c r="D8" s="6"/>
      <c r="E8" s="6"/>
      <c r="F8" s="8"/>
      <c r="G8" s="6"/>
      <c r="H8" s="6"/>
      <c r="I8" s="8"/>
      <c r="J8" s="6"/>
      <c r="K8" s="6"/>
      <c r="L8" s="6"/>
      <c r="M8" s="6"/>
      <c r="N8" s="6"/>
      <c r="O8" s="11"/>
      <c r="P8" s="11"/>
      <c r="Q8" s="11"/>
      <c r="R8" s="12">
        <v>250</v>
      </c>
      <c r="S8" s="12"/>
      <c r="T8" s="12"/>
      <c r="U8" s="12"/>
      <c r="V8" s="12"/>
      <c r="W8" s="12"/>
      <c r="X8" s="12"/>
      <c r="Y8" s="12"/>
      <c r="Z8" s="12"/>
      <c r="AA8" s="12">
        <v>127.74</v>
      </c>
      <c r="AB8" s="12"/>
      <c r="AC8" s="12"/>
      <c r="AD8" s="12"/>
      <c r="AE8" s="12"/>
      <c r="AF8" s="16">
        <f t="shared" ref="AF8:AF25" si="1">R8-AA8</f>
        <v>122.26</v>
      </c>
      <c r="AG8" s="26">
        <f t="shared" ref="AG8:AG13" si="2">AA8/R8</f>
        <v>0.51095999999999997</v>
      </c>
      <c r="AH8" s="11"/>
      <c r="AI8" s="14"/>
      <c r="AJ8" s="11"/>
      <c r="AK8" s="14"/>
      <c r="AL8" s="1"/>
    </row>
    <row r="9" spans="1:38" ht="60" outlineLevel="1" x14ac:dyDescent="0.25">
      <c r="A9" s="6" t="s">
        <v>22</v>
      </c>
      <c r="B9" s="7" t="s">
        <v>23</v>
      </c>
      <c r="C9" s="6">
        <v>1.01020300100001E+16</v>
      </c>
      <c r="D9" s="6"/>
      <c r="E9" s="6"/>
      <c r="F9" s="8"/>
      <c r="G9" s="6"/>
      <c r="H9" s="6"/>
      <c r="I9" s="6"/>
      <c r="J9" s="6"/>
      <c r="K9" s="6"/>
      <c r="L9" s="6"/>
      <c r="M9" s="6"/>
      <c r="N9" s="6"/>
      <c r="O9" s="15">
        <v>0</v>
      </c>
      <c r="P9" s="15">
        <v>263571</v>
      </c>
      <c r="Q9" s="15">
        <v>0</v>
      </c>
      <c r="R9" s="16">
        <v>8000</v>
      </c>
      <c r="S9" s="16">
        <v>263571</v>
      </c>
      <c r="T9" s="16">
        <v>263571</v>
      </c>
      <c r="U9" s="16">
        <v>0</v>
      </c>
      <c r="V9" s="16">
        <v>0</v>
      </c>
      <c r="W9" s="16">
        <v>0</v>
      </c>
      <c r="X9" s="16">
        <v>31000</v>
      </c>
      <c r="Y9" s="16">
        <v>0</v>
      </c>
      <c r="Z9" s="16">
        <v>18638.11</v>
      </c>
      <c r="AA9" s="16">
        <v>3712.44</v>
      </c>
      <c r="AB9" s="16">
        <v>0</v>
      </c>
      <c r="AC9" s="16">
        <v>18638.11</v>
      </c>
      <c r="AD9" s="16">
        <v>18638.11</v>
      </c>
      <c r="AE9" s="16">
        <v>18638.11</v>
      </c>
      <c r="AF9" s="16">
        <f t="shared" si="1"/>
        <v>4287.5599999999995</v>
      </c>
      <c r="AG9" s="26">
        <f>SUM(AA9/R9)</f>
        <v>0.464055</v>
      </c>
      <c r="AH9" s="9">
        <v>244932.89</v>
      </c>
      <c r="AI9" s="10">
        <v>7.0713811458772022E-2</v>
      </c>
      <c r="AJ9" s="9">
        <v>12361.89</v>
      </c>
      <c r="AK9" s="10">
        <v>0.60122935483870965</v>
      </c>
      <c r="AL9" s="1"/>
    </row>
    <row r="10" spans="1:38" outlineLevel="2" x14ac:dyDescent="0.25">
      <c r="A10" s="6"/>
      <c r="B10" s="8" t="s">
        <v>43</v>
      </c>
      <c r="C10" s="6">
        <v>1.05030100100001E+16</v>
      </c>
      <c r="D10" s="6"/>
      <c r="E10" s="6"/>
      <c r="F10" s="8"/>
      <c r="G10" s="6"/>
      <c r="H10" s="6"/>
      <c r="I10" s="8"/>
      <c r="J10" s="6"/>
      <c r="K10" s="6"/>
      <c r="L10" s="6"/>
      <c r="M10" s="6"/>
      <c r="N10" s="6"/>
      <c r="O10" s="11"/>
      <c r="P10" s="11"/>
      <c r="Q10" s="11"/>
      <c r="R10" s="12">
        <v>24983.7</v>
      </c>
      <c r="S10" s="12"/>
      <c r="T10" s="12"/>
      <c r="U10" s="12"/>
      <c r="V10" s="12"/>
      <c r="W10" s="12"/>
      <c r="X10" s="12"/>
      <c r="Y10" s="12"/>
      <c r="Z10" s="12"/>
      <c r="AA10" s="12">
        <v>24983.7</v>
      </c>
      <c r="AB10" s="12"/>
      <c r="AC10" s="12"/>
      <c r="AD10" s="12"/>
      <c r="AE10" s="12"/>
      <c r="AF10" s="41" t="s">
        <v>59</v>
      </c>
      <c r="AG10" s="26">
        <f>SUM(AA10/R10)</f>
        <v>1</v>
      </c>
      <c r="AH10" s="11"/>
      <c r="AI10" s="14"/>
      <c r="AJ10" s="11"/>
      <c r="AK10" s="14"/>
      <c r="AL10" s="1"/>
    </row>
    <row r="11" spans="1:38" ht="47.25" customHeight="1" outlineLevel="1" x14ac:dyDescent="0.25">
      <c r="A11" s="6" t="s">
        <v>24</v>
      </c>
      <c r="B11" s="7" t="s">
        <v>25</v>
      </c>
      <c r="C11" s="6">
        <v>1.06010301000001E+16</v>
      </c>
      <c r="D11" s="6"/>
      <c r="E11" s="6"/>
      <c r="F11" s="8"/>
      <c r="G11" s="6"/>
      <c r="H11" s="6"/>
      <c r="I11" s="6"/>
      <c r="J11" s="6"/>
      <c r="K11" s="6"/>
      <c r="L11" s="6"/>
      <c r="M11" s="6"/>
      <c r="N11" s="6"/>
      <c r="O11" s="15">
        <v>0</v>
      </c>
      <c r="P11" s="15">
        <v>2050000</v>
      </c>
      <c r="Q11" s="15">
        <v>0</v>
      </c>
      <c r="R11" s="16">
        <v>480000</v>
      </c>
      <c r="S11" s="16">
        <v>2050000</v>
      </c>
      <c r="T11" s="16">
        <v>2050000</v>
      </c>
      <c r="U11" s="16">
        <v>0</v>
      </c>
      <c r="V11" s="16">
        <v>0</v>
      </c>
      <c r="W11" s="16">
        <v>0</v>
      </c>
      <c r="X11" s="16">
        <v>145000</v>
      </c>
      <c r="Y11" s="16">
        <v>0</v>
      </c>
      <c r="Z11" s="16">
        <v>171377.54</v>
      </c>
      <c r="AA11" s="16">
        <v>190862.82</v>
      </c>
      <c r="AB11" s="16">
        <v>0</v>
      </c>
      <c r="AC11" s="16">
        <v>171377.54</v>
      </c>
      <c r="AD11" s="16">
        <v>171377.54</v>
      </c>
      <c r="AE11" s="16">
        <v>171377.54</v>
      </c>
      <c r="AF11" s="16">
        <f t="shared" si="1"/>
        <v>289137.18</v>
      </c>
      <c r="AG11" s="26">
        <f>AA11/R11</f>
        <v>0.39763087499999999</v>
      </c>
      <c r="AH11" s="9">
        <v>1878622.46</v>
      </c>
      <c r="AI11" s="10">
        <v>8.3598800000000001E-2</v>
      </c>
      <c r="AJ11" s="9">
        <v>-26377.54</v>
      </c>
      <c r="AK11" s="10">
        <v>1.1819140689655172</v>
      </c>
      <c r="AL11" s="1"/>
    </row>
    <row r="12" spans="1:38" ht="45" outlineLevel="1" x14ac:dyDescent="0.25">
      <c r="A12" s="6" t="s">
        <v>26</v>
      </c>
      <c r="B12" s="7" t="s">
        <v>27</v>
      </c>
      <c r="C12" s="6">
        <v>1.06060331000001E+16</v>
      </c>
      <c r="D12" s="6"/>
      <c r="E12" s="6"/>
      <c r="F12" s="8"/>
      <c r="G12" s="6"/>
      <c r="H12" s="6"/>
      <c r="I12" s="6"/>
      <c r="J12" s="6"/>
      <c r="K12" s="6"/>
      <c r="L12" s="6"/>
      <c r="M12" s="6"/>
      <c r="N12" s="6"/>
      <c r="O12" s="15">
        <v>0</v>
      </c>
      <c r="P12" s="15">
        <v>1800000</v>
      </c>
      <c r="Q12" s="15">
        <v>0</v>
      </c>
      <c r="R12" s="16">
        <v>150000</v>
      </c>
      <c r="S12" s="16">
        <v>1800000</v>
      </c>
      <c r="T12" s="16">
        <v>1800000</v>
      </c>
      <c r="U12" s="16">
        <v>0</v>
      </c>
      <c r="V12" s="16">
        <v>0</v>
      </c>
      <c r="W12" s="16">
        <v>0</v>
      </c>
      <c r="X12" s="16">
        <v>938000</v>
      </c>
      <c r="Y12" s="16">
        <v>0</v>
      </c>
      <c r="Z12" s="16">
        <v>484071.84</v>
      </c>
      <c r="AA12" s="16">
        <v>160466.47</v>
      </c>
      <c r="AB12" s="16">
        <v>0</v>
      </c>
      <c r="AC12" s="16">
        <v>484071.84</v>
      </c>
      <c r="AD12" s="16">
        <v>484071.84</v>
      </c>
      <c r="AE12" s="16">
        <v>484071.84</v>
      </c>
      <c r="AF12" s="16">
        <f t="shared" si="1"/>
        <v>-10466.470000000001</v>
      </c>
      <c r="AG12" s="26">
        <f t="shared" si="2"/>
        <v>1.0697764666666667</v>
      </c>
      <c r="AH12" s="9">
        <v>1315928.1599999999</v>
      </c>
      <c r="AI12" s="10">
        <v>0.26892880000000002</v>
      </c>
      <c r="AJ12" s="9">
        <v>453928.16</v>
      </c>
      <c r="AK12" s="10">
        <v>0.5160680597014925</v>
      </c>
      <c r="AL12" s="1"/>
    </row>
    <row r="13" spans="1:38" ht="45" outlineLevel="1" x14ac:dyDescent="0.25">
      <c r="A13" s="6" t="s">
        <v>28</v>
      </c>
      <c r="B13" s="7" t="s">
        <v>29</v>
      </c>
      <c r="C13" s="6">
        <v>1.06060431000001E+16</v>
      </c>
      <c r="D13" s="6"/>
      <c r="E13" s="6"/>
      <c r="F13" s="8"/>
      <c r="G13" s="6"/>
      <c r="H13" s="6"/>
      <c r="I13" s="6"/>
      <c r="J13" s="6"/>
      <c r="K13" s="6"/>
      <c r="L13" s="6"/>
      <c r="M13" s="6"/>
      <c r="N13" s="6"/>
      <c r="O13" s="15">
        <v>0</v>
      </c>
      <c r="P13" s="15">
        <v>1600000</v>
      </c>
      <c r="Q13" s="15">
        <v>0</v>
      </c>
      <c r="R13" s="16">
        <v>660000</v>
      </c>
      <c r="S13" s="16">
        <v>1600000</v>
      </c>
      <c r="T13" s="16">
        <v>1600000</v>
      </c>
      <c r="U13" s="16">
        <v>0</v>
      </c>
      <c r="V13" s="16">
        <v>0</v>
      </c>
      <c r="W13" s="16">
        <v>0</v>
      </c>
      <c r="X13" s="16">
        <v>50000</v>
      </c>
      <c r="Y13" s="16">
        <v>0</v>
      </c>
      <c r="Z13" s="16">
        <v>82946.58</v>
      </c>
      <c r="AA13" s="16">
        <v>74338.5</v>
      </c>
      <c r="AB13" s="16">
        <v>0</v>
      </c>
      <c r="AC13" s="16">
        <v>82946.58</v>
      </c>
      <c r="AD13" s="16">
        <v>82946.58</v>
      </c>
      <c r="AE13" s="16">
        <v>82946.58</v>
      </c>
      <c r="AF13" s="16">
        <f t="shared" si="1"/>
        <v>585661.5</v>
      </c>
      <c r="AG13" s="26">
        <f t="shared" si="2"/>
        <v>0.11263409090909091</v>
      </c>
      <c r="AH13" s="9">
        <v>1517053.42</v>
      </c>
      <c r="AI13" s="10">
        <v>5.1841612500000002E-2</v>
      </c>
      <c r="AJ13" s="9">
        <v>-32946.58</v>
      </c>
      <c r="AK13" s="10">
        <v>1.6589316000000001</v>
      </c>
      <c r="AL13" s="1"/>
    </row>
    <row r="14" spans="1:38" ht="28.5" x14ac:dyDescent="0.25">
      <c r="A14" s="6" t="s">
        <v>30</v>
      </c>
      <c r="B14" s="18" t="s">
        <v>45</v>
      </c>
      <c r="C14" s="19">
        <v>2.3E+16</v>
      </c>
      <c r="D14" s="19"/>
      <c r="E14" s="19"/>
      <c r="F14" s="20"/>
      <c r="G14" s="19"/>
      <c r="H14" s="19"/>
      <c r="I14" s="19"/>
      <c r="J14" s="19"/>
      <c r="K14" s="19"/>
      <c r="L14" s="19"/>
      <c r="M14" s="19"/>
      <c r="N14" s="19"/>
      <c r="O14" s="9">
        <v>0</v>
      </c>
      <c r="P14" s="9">
        <v>23542951.190000001</v>
      </c>
      <c r="Q14" s="9">
        <v>8481334</v>
      </c>
      <c r="R14" s="21">
        <f>SUM(R15:R32)</f>
        <v>22814349.689999998</v>
      </c>
      <c r="S14" s="21" t="e">
        <f>SUM(#REF!+#REF!+#REF!+#REF!+#REF!+S15+S16+S18+#REF!+S20)</f>
        <v>#REF!</v>
      </c>
      <c r="T14" s="21" t="e">
        <f>SUM(#REF!+#REF!+#REF!+#REF!+#REF!+T15+T16+T18+#REF!+T20)</f>
        <v>#REF!</v>
      </c>
      <c r="U14" s="21" t="e">
        <f>SUM(#REF!+#REF!+#REF!+#REF!+#REF!+U15+U16+U18+#REF!+U20)</f>
        <v>#REF!</v>
      </c>
      <c r="V14" s="21" t="e">
        <f>SUM(#REF!+#REF!+#REF!+#REF!+#REF!+V15+V16+V18+#REF!+V20)</f>
        <v>#REF!</v>
      </c>
      <c r="W14" s="21" t="e">
        <f>SUM(#REF!+#REF!+#REF!+#REF!+#REF!+W15+W16+W18+#REF!+W20)</f>
        <v>#REF!</v>
      </c>
      <c r="X14" s="21" t="e">
        <f>SUM(#REF!+#REF!+#REF!+#REF!+#REF!+X15+X16+X18+#REF!+X20)</f>
        <v>#REF!</v>
      </c>
      <c r="Y14" s="21" t="e">
        <f>SUM(#REF!+#REF!+#REF!+#REF!+#REF!+Y15+Y16+Y18+#REF!+Y20)</f>
        <v>#REF!</v>
      </c>
      <c r="Z14" s="21" t="e">
        <f>SUM(#REF!+#REF!+#REF!+#REF!+#REF!+Z15+Z16+Z18+#REF!+Z20)</f>
        <v>#REF!</v>
      </c>
      <c r="AA14" s="21">
        <f>SUM(AA15:AA32)</f>
        <v>9814510.8499999996</v>
      </c>
      <c r="AB14" s="21" t="e">
        <f>SUM(#REF!+#REF!+#REF!+#REF!+#REF!+AB15+AB16+AB18+#REF!+AB20)</f>
        <v>#REF!</v>
      </c>
      <c r="AC14" s="21" t="e">
        <f>SUM(#REF!+#REF!+#REF!+#REF!+#REF!+AC15+AC16+AC18+#REF!+AC20)</f>
        <v>#REF!</v>
      </c>
      <c r="AD14" s="21" t="e">
        <f>SUM(#REF!+#REF!+#REF!+#REF!+#REF!+AD15+AD16+AD18+#REF!+AD20)</f>
        <v>#REF!</v>
      </c>
      <c r="AE14" s="21" t="e">
        <f>SUM(#REF!+#REF!+#REF!+#REF!+#REF!+AE15+AE16+AE18+#REF!+AE20)</f>
        <v>#REF!</v>
      </c>
      <c r="AF14" s="21">
        <f>SUM(R14-AA14)</f>
        <v>12999838.839999998</v>
      </c>
      <c r="AG14" s="25">
        <f>SUM(AA14/R14)</f>
        <v>0.43019025233499875</v>
      </c>
      <c r="AH14" s="9">
        <v>26153831.100000001</v>
      </c>
      <c r="AI14" s="10">
        <v>0.18331257216736022</v>
      </c>
      <c r="AJ14" s="9">
        <v>17787.14</v>
      </c>
      <c r="AK14" s="10">
        <v>0.99697921003824086</v>
      </c>
      <c r="AL14" s="1"/>
    </row>
    <row r="15" spans="1:38" ht="90" outlineLevel="1" x14ac:dyDescent="0.25">
      <c r="A15" s="6" t="s">
        <v>31</v>
      </c>
      <c r="B15" s="7" t="s">
        <v>39</v>
      </c>
      <c r="C15" s="6">
        <v>1.11050251000001E+16</v>
      </c>
      <c r="D15" s="6"/>
      <c r="E15" s="6"/>
      <c r="F15" s="8"/>
      <c r="G15" s="6"/>
      <c r="H15" s="6"/>
      <c r="I15" s="6"/>
      <c r="J15" s="6"/>
      <c r="K15" s="6"/>
      <c r="L15" s="6"/>
      <c r="M15" s="6"/>
      <c r="N15" s="6"/>
      <c r="O15" s="15">
        <v>0</v>
      </c>
      <c r="P15" s="15">
        <v>750000</v>
      </c>
      <c r="Q15" s="15">
        <v>0</v>
      </c>
      <c r="R15" s="16">
        <v>11460</v>
      </c>
      <c r="S15" s="16">
        <v>750000</v>
      </c>
      <c r="T15" s="16">
        <v>750000</v>
      </c>
      <c r="U15" s="16">
        <v>0</v>
      </c>
      <c r="V15" s="16">
        <v>0</v>
      </c>
      <c r="W15" s="16">
        <v>0</v>
      </c>
      <c r="X15" s="16">
        <v>170000</v>
      </c>
      <c r="Y15" s="16">
        <v>0</v>
      </c>
      <c r="Z15" s="16">
        <v>255511.97</v>
      </c>
      <c r="AA15" s="16">
        <v>5666.53</v>
      </c>
      <c r="AB15" s="16">
        <v>0</v>
      </c>
      <c r="AC15" s="16">
        <v>255511.97</v>
      </c>
      <c r="AD15" s="16">
        <v>255511.97</v>
      </c>
      <c r="AE15" s="16">
        <v>255511.97</v>
      </c>
      <c r="AF15" s="16">
        <f t="shared" si="1"/>
        <v>5793.47</v>
      </c>
      <c r="AG15" s="17">
        <f>AA15/R15</f>
        <v>0.49446160558464219</v>
      </c>
      <c r="AH15" s="9">
        <v>494488.03</v>
      </c>
      <c r="AI15" s="10">
        <v>0.34068262666666665</v>
      </c>
      <c r="AJ15" s="9">
        <v>-85511.97</v>
      </c>
      <c r="AK15" s="10">
        <v>1.5030115882352941</v>
      </c>
      <c r="AL15" s="1"/>
    </row>
    <row r="16" spans="1:38" ht="90" outlineLevel="1" x14ac:dyDescent="0.25">
      <c r="A16" s="6" t="s">
        <v>32</v>
      </c>
      <c r="B16" s="7" t="s">
        <v>38</v>
      </c>
      <c r="C16" s="6">
        <v>1.11050351000001E+16</v>
      </c>
      <c r="D16" s="6"/>
      <c r="E16" s="6"/>
      <c r="F16" s="8"/>
      <c r="G16" s="6"/>
      <c r="H16" s="6"/>
      <c r="I16" s="6"/>
      <c r="J16" s="6"/>
      <c r="K16" s="6"/>
      <c r="L16" s="6"/>
      <c r="M16" s="6"/>
      <c r="N16" s="6"/>
      <c r="O16" s="15">
        <v>0</v>
      </c>
      <c r="P16" s="15">
        <v>307045.68</v>
      </c>
      <c r="Q16" s="15">
        <v>0</v>
      </c>
      <c r="R16" s="16">
        <v>31276.12</v>
      </c>
      <c r="S16" s="16">
        <v>307045.68</v>
      </c>
      <c r="T16" s="16">
        <v>307045.68</v>
      </c>
      <c r="U16" s="16">
        <v>0</v>
      </c>
      <c r="V16" s="16">
        <v>0</v>
      </c>
      <c r="W16" s="16">
        <v>0</v>
      </c>
      <c r="X16" s="16">
        <v>76761.42</v>
      </c>
      <c r="Y16" s="16">
        <v>0</v>
      </c>
      <c r="Z16" s="16">
        <v>78298.210000000006</v>
      </c>
      <c r="AA16" s="16">
        <v>31276.12</v>
      </c>
      <c r="AB16" s="16">
        <v>0</v>
      </c>
      <c r="AC16" s="16">
        <v>78298.210000000006</v>
      </c>
      <c r="AD16" s="16">
        <v>78298.210000000006</v>
      </c>
      <c r="AE16" s="16">
        <v>78298.210000000006</v>
      </c>
      <c r="AF16" s="41" t="s">
        <v>59</v>
      </c>
      <c r="AG16" s="17">
        <f>AA16/R16</f>
        <v>1</v>
      </c>
      <c r="AH16" s="9">
        <v>228747.47</v>
      </c>
      <c r="AI16" s="10">
        <v>0.25500508588819748</v>
      </c>
      <c r="AJ16" s="9">
        <v>-1536.79</v>
      </c>
      <c r="AK16" s="10">
        <v>1.0200203435527899</v>
      </c>
      <c r="AL16" s="1"/>
    </row>
    <row r="17" spans="1:38" ht="48.75" customHeight="1" outlineLevel="2" x14ac:dyDescent="0.25">
      <c r="A17" s="6" t="s">
        <v>33</v>
      </c>
      <c r="B17" s="40" t="s">
        <v>53</v>
      </c>
      <c r="C17" s="6">
        <v>1.11050751000001E+16</v>
      </c>
      <c r="D17" s="6"/>
      <c r="E17" s="6"/>
      <c r="F17" s="8"/>
      <c r="G17" s="6"/>
      <c r="H17" s="6"/>
      <c r="I17" s="8"/>
      <c r="J17" s="6"/>
      <c r="K17" s="6"/>
      <c r="L17" s="6"/>
      <c r="M17" s="6"/>
      <c r="N17" s="6"/>
      <c r="O17" s="11">
        <v>0</v>
      </c>
      <c r="P17" s="11">
        <v>307045.68</v>
      </c>
      <c r="Q17" s="11">
        <v>0</v>
      </c>
      <c r="R17" s="12">
        <v>43167</v>
      </c>
      <c r="S17" s="12">
        <v>307045.68</v>
      </c>
      <c r="T17" s="12">
        <v>307045.68</v>
      </c>
      <c r="U17" s="12">
        <v>0</v>
      </c>
      <c r="V17" s="12">
        <v>0</v>
      </c>
      <c r="W17" s="12">
        <v>0</v>
      </c>
      <c r="X17" s="12">
        <v>76761.42</v>
      </c>
      <c r="Y17" s="12">
        <v>0</v>
      </c>
      <c r="Z17" s="12">
        <v>78298.210000000006</v>
      </c>
      <c r="AA17" s="12">
        <v>17266.66</v>
      </c>
      <c r="AB17" s="12">
        <v>0</v>
      </c>
      <c r="AC17" s="12">
        <v>78298.210000000006</v>
      </c>
      <c r="AD17" s="12">
        <v>78298.210000000006</v>
      </c>
      <c r="AE17" s="12">
        <v>78298.210000000006</v>
      </c>
      <c r="AF17" s="16">
        <f t="shared" si="1"/>
        <v>25900.34</v>
      </c>
      <c r="AG17" s="13">
        <f>SUM(AA17/R17)</f>
        <v>0.39999675678180091</v>
      </c>
      <c r="AH17" s="11">
        <v>228747.47</v>
      </c>
      <c r="AI17" s="14">
        <v>0.25500508588819748</v>
      </c>
      <c r="AJ17" s="11">
        <v>-1536.79</v>
      </c>
      <c r="AK17" s="14">
        <v>1.0200203435527899</v>
      </c>
      <c r="AL17" s="1"/>
    </row>
    <row r="18" spans="1:38" ht="45" outlineLevel="1" x14ac:dyDescent="0.25">
      <c r="A18" s="6" t="s">
        <v>34</v>
      </c>
      <c r="B18" s="7" t="s">
        <v>40</v>
      </c>
      <c r="C18" s="6">
        <v>1.13029951000001E+16</v>
      </c>
      <c r="D18" s="6"/>
      <c r="E18" s="6"/>
      <c r="F18" s="8"/>
      <c r="G18" s="6"/>
      <c r="H18" s="6"/>
      <c r="I18" s="6"/>
      <c r="J18" s="6"/>
      <c r="K18" s="6"/>
      <c r="L18" s="6"/>
      <c r="M18" s="6"/>
      <c r="N18" s="6"/>
      <c r="O18" s="15">
        <v>0</v>
      </c>
      <c r="P18" s="15">
        <v>120000</v>
      </c>
      <c r="Q18" s="15">
        <v>0</v>
      </c>
      <c r="R18" s="16">
        <v>30000</v>
      </c>
      <c r="S18" s="16">
        <v>120000</v>
      </c>
      <c r="T18" s="16">
        <v>120000</v>
      </c>
      <c r="U18" s="16">
        <v>0</v>
      </c>
      <c r="V18" s="16">
        <v>0</v>
      </c>
      <c r="W18" s="16">
        <v>0</v>
      </c>
      <c r="X18" s="16">
        <v>30000</v>
      </c>
      <c r="Y18" s="16">
        <v>0</v>
      </c>
      <c r="Z18" s="16">
        <v>87650</v>
      </c>
      <c r="AA18" s="41" t="s">
        <v>59</v>
      </c>
      <c r="AB18" s="16">
        <v>0</v>
      </c>
      <c r="AC18" s="16">
        <v>87650</v>
      </c>
      <c r="AD18" s="16">
        <v>87650</v>
      </c>
      <c r="AE18" s="16">
        <v>87650</v>
      </c>
      <c r="AF18" s="16">
        <f t="shared" ref="AF18" si="3">R18-AA18</f>
        <v>30000</v>
      </c>
      <c r="AG18" s="17">
        <f>AA18/R18</f>
        <v>0</v>
      </c>
      <c r="AH18" s="9">
        <v>246127.55</v>
      </c>
      <c r="AI18" s="10">
        <v>0.35658142738758425</v>
      </c>
      <c r="AJ18" s="9">
        <v>-40770.71</v>
      </c>
      <c r="AK18" s="10">
        <v>1.4263258586965091</v>
      </c>
      <c r="AL18" s="1"/>
    </row>
    <row r="19" spans="1:38" ht="47.25" customHeight="1" outlineLevel="2" x14ac:dyDescent="0.25">
      <c r="A19" s="6" t="s">
        <v>35</v>
      </c>
      <c r="B19" s="39" t="s">
        <v>52</v>
      </c>
      <c r="C19" s="6">
        <v>1.13020651000001E+16</v>
      </c>
      <c r="D19" s="6"/>
      <c r="E19" s="6"/>
      <c r="F19" s="8"/>
      <c r="G19" s="6"/>
      <c r="H19" s="6"/>
      <c r="I19" s="8"/>
      <c r="J19" s="6"/>
      <c r="K19" s="6"/>
      <c r="L19" s="6"/>
      <c r="M19" s="6"/>
      <c r="N19" s="6"/>
      <c r="O19" s="11">
        <v>0</v>
      </c>
      <c r="P19" s="11">
        <v>200000</v>
      </c>
      <c r="Q19" s="11">
        <v>0</v>
      </c>
      <c r="R19" s="33">
        <v>163477.39000000001</v>
      </c>
      <c r="S19" s="33">
        <v>200000</v>
      </c>
      <c r="T19" s="33">
        <v>200000</v>
      </c>
      <c r="U19" s="33">
        <v>0</v>
      </c>
      <c r="V19" s="33">
        <v>0</v>
      </c>
      <c r="W19" s="33">
        <v>0</v>
      </c>
      <c r="X19" s="33">
        <v>40000</v>
      </c>
      <c r="Y19" s="33">
        <v>0</v>
      </c>
      <c r="Z19" s="33">
        <v>20243.53</v>
      </c>
      <c r="AA19" s="33">
        <v>134193.68</v>
      </c>
      <c r="AB19" s="33">
        <v>0</v>
      </c>
      <c r="AC19" s="33">
        <v>20243.53</v>
      </c>
      <c r="AD19" s="33">
        <v>20243.53</v>
      </c>
      <c r="AE19" s="33">
        <v>20243.53</v>
      </c>
      <c r="AF19" s="34">
        <f t="shared" si="1"/>
        <v>29283.710000000021</v>
      </c>
      <c r="AG19" s="35">
        <f>SUM(AA19/R19)</f>
        <v>0.82086996862379547</v>
      </c>
      <c r="AH19" s="11">
        <v>179756.47</v>
      </c>
      <c r="AI19" s="14">
        <v>0.10121765000000001</v>
      </c>
      <c r="AJ19" s="11">
        <v>19756.47</v>
      </c>
      <c r="AK19" s="14">
        <v>0.50608825000000002</v>
      </c>
      <c r="AL19" s="1"/>
    </row>
    <row r="20" spans="1:38" ht="33" customHeight="1" x14ac:dyDescent="0.25">
      <c r="A20" s="6" t="s">
        <v>36</v>
      </c>
      <c r="B20" s="37" t="s">
        <v>51</v>
      </c>
      <c r="C20" s="32">
        <v>1.13029951000001E+16</v>
      </c>
      <c r="D20" s="6"/>
      <c r="E20" s="6"/>
      <c r="F20" s="8"/>
      <c r="G20" s="6"/>
      <c r="H20" s="6"/>
      <c r="I20" s="6"/>
      <c r="J20" s="6"/>
      <c r="K20" s="6"/>
      <c r="L20" s="6"/>
      <c r="M20" s="6"/>
      <c r="N20" s="6"/>
      <c r="O20" s="15"/>
      <c r="P20" s="15"/>
      <c r="Q20" s="15"/>
      <c r="R20" s="34">
        <v>6520.06</v>
      </c>
      <c r="S20" s="34"/>
      <c r="T20" s="34"/>
      <c r="U20" s="34"/>
      <c r="V20" s="34"/>
      <c r="W20" s="34"/>
      <c r="X20" s="34"/>
      <c r="Y20" s="34"/>
      <c r="Z20" s="34"/>
      <c r="AA20" s="34">
        <v>6520.06</v>
      </c>
      <c r="AB20" s="34"/>
      <c r="AC20" s="34"/>
      <c r="AD20" s="34"/>
      <c r="AE20" s="34"/>
      <c r="AF20" s="34">
        <f t="shared" si="1"/>
        <v>0</v>
      </c>
      <c r="AG20" s="38">
        <f t="shared" ref="AG20:AG31" si="4">SUM(AA20/R20)</f>
        <v>1</v>
      </c>
      <c r="AH20" s="9">
        <v>451575.71</v>
      </c>
      <c r="AI20" s="10">
        <v>0.26929496763754046</v>
      </c>
      <c r="AJ20" s="9">
        <v>-11927.29</v>
      </c>
      <c r="AK20" s="10">
        <v>1.0772007870702991</v>
      </c>
      <c r="AL20" s="1"/>
    </row>
    <row r="21" spans="1:38" ht="106.5" customHeight="1" x14ac:dyDescent="0.25">
      <c r="A21" s="6"/>
      <c r="B21" s="37" t="s">
        <v>60</v>
      </c>
      <c r="C21" s="32">
        <v>1.14020501000004E+16</v>
      </c>
      <c r="D21" s="6"/>
      <c r="E21" s="6"/>
      <c r="F21" s="8"/>
      <c r="G21" s="6"/>
      <c r="H21" s="6"/>
      <c r="I21" s="6"/>
      <c r="J21" s="6"/>
      <c r="K21" s="6"/>
      <c r="L21" s="6"/>
      <c r="M21" s="6"/>
      <c r="N21" s="6"/>
      <c r="O21" s="15"/>
      <c r="P21" s="15"/>
      <c r="Q21" s="15"/>
      <c r="R21" s="34">
        <v>14100</v>
      </c>
      <c r="S21" s="34"/>
      <c r="T21" s="34"/>
      <c r="U21" s="34"/>
      <c r="V21" s="34"/>
      <c r="W21" s="34"/>
      <c r="X21" s="34"/>
      <c r="Y21" s="34"/>
      <c r="Z21" s="34"/>
      <c r="AA21" s="34">
        <v>0</v>
      </c>
      <c r="AB21" s="34"/>
      <c r="AC21" s="34"/>
      <c r="AD21" s="34"/>
      <c r="AE21" s="34"/>
      <c r="AF21" s="34">
        <v>14100</v>
      </c>
      <c r="AG21" s="38"/>
      <c r="AH21" s="9"/>
      <c r="AI21" s="10"/>
      <c r="AJ21" s="9"/>
      <c r="AK21" s="10"/>
      <c r="AL21" s="1"/>
    </row>
    <row r="22" spans="1:38" ht="60.75" customHeight="1" x14ac:dyDescent="0.25">
      <c r="A22" s="6"/>
      <c r="B22" s="37" t="s">
        <v>57</v>
      </c>
      <c r="C22" s="32">
        <v>1.14060251000004E+16</v>
      </c>
      <c r="D22" s="6"/>
      <c r="E22" s="6"/>
      <c r="F22" s="8"/>
      <c r="G22" s="6"/>
      <c r="H22" s="6"/>
      <c r="I22" s="6"/>
      <c r="J22" s="6"/>
      <c r="K22" s="6"/>
      <c r="L22" s="6"/>
      <c r="M22" s="6"/>
      <c r="N22" s="6"/>
      <c r="O22" s="15"/>
      <c r="P22" s="15"/>
      <c r="Q22" s="15"/>
      <c r="R22" s="34">
        <v>3908.95</v>
      </c>
      <c r="S22" s="34"/>
      <c r="T22" s="34"/>
      <c r="U22" s="34"/>
      <c r="V22" s="34"/>
      <c r="W22" s="34"/>
      <c r="X22" s="34"/>
      <c r="Y22" s="34"/>
      <c r="Z22" s="34"/>
      <c r="AA22" s="42" t="s">
        <v>59</v>
      </c>
      <c r="AB22" s="34"/>
      <c r="AC22" s="34"/>
      <c r="AD22" s="34"/>
      <c r="AE22" s="34"/>
      <c r="AF22" s="34">
        <f>SUM(R22-AA22)</f>
        <v>3908.95</v>
      </c>
      <c r="AG22" s="38">
        <f t="shared" si="4"/>
        <v>0</v>
      </c>
      <c r="AH22" s="9"/>
      <c r="AI22" s="10"/>
      <c r="AJ22" s="9"/>
      <c r="AK22" s="10"/>
      <c r="AL22" s="1"/>
    </row>
    <row r="23" spans="1:38" ht="14.25" customHeight="1" outlineLevel="2" x14ac:dyDescent="0.25">
      <c r="A23" s="6"/>
      <c r="B23" s="27" t="s">
        <v>44</v>
      </c>
      <c r="C23" s="6">
        <v>1.17050501000001E+16</v>
      </c>
      <c r="D23" s="6"/>
      <c r="E23" s="6"/>
      <c r="F23" s="8"/>
      <c r="G23" s="6"/>
      <c r="H23" s="6"/>
      <c r="I23" s="8"/>
      <c r="J23" s="6"/>
      <c r="K23" s="6"/>
      <c r="L23" s="6"/>
      <c r="M23" s="6"/>
      <c r="N23" s="6"/>
      <c r="O23" s="11"/>
      <c r="P23" s="11"/>
      <c r="Q23" s="11"/>
      <c r="R23" s="12">
        <v>4800</v>
      </c>
      <c r="S23" s="12"/>
      <c r="T23" s="12"/>
      <c r="U23" s="12"/>
      <c r="V23" s="12"/>
      <c r="W23" s="12"/>
      <c r="X23" s="12"/>
      <c r="Y23" s="12"/>
      <c r="Z23" s="12"/>
      <c r="AA23" s="12">
        <v>2000</v>
      </c>
      <c r="AB23" s="12"/>
      <c r="AC23" s="12"/>
      <c r="AD23" s="12"/>
      <c r="AE23" s="12"/>
      <c r="AF23" s="16">
        <f t="shared" si="1"/>
        <v>2800</v>
      </c>
      <c r="AG23" s="35">
        <f t="shared" si="4"/>
        <v>0.41666666666666669</v>
      </c>
      <c r="AH23" s="11"/>
      <c r="AI23" s="14"/>
      <c r="AJ23" s="11"/>
      <c r="AK23" s="14"/>
      <c r="AL23" s="1"/>
    </row>
    <row r="24" spans="1:38" ht="52.5" customHeight="1" outlineLevel="2" x14ac:dyDescent="0.25">
      <c r="A24" s="6"/>
      <c r="B24" s="27" t="s">
        <v>46</v>
      </c>
      <c r="C24" s="32">
        <v>2.02150011000001E+16</v>
      </c>
      <c r="D24" s="6"/>
      <c r="E24" s="6"/>
      <c r="F24" s="8"/>
      <c r="G24" s="6"/>
      <c r="H24" s="6"/>
      <c r="I24" s="8"/>
      <c r="J24" s="6"/>
      <c r="K24" s="6"/>
      <c r="L24" s="6"/>
      <c r="M24" s="6"/>
      <c r="N24" s="6"/>
      <c r="O24" s="11"/>
      <c r="P24" s="11"/>
      <c r="Q24" s="11"/>
      <c r="R24" s="33">
        <v>10111400</v>
      </c>
      <c r="S24" s="33"/>
      <c r="T24" s="33"/>
      <c r="U24" s="33"/>
      <c r="V24" s="33"/>
      <c r="W24" s="33"/>
      <c r="X24" s="33"/>
      <c r="Y24" s="33"/>
      <c r="Z24" s="33"/>
      <c r="AA24" s="33">
        <v>5055704</v>
      </c>
      <c r="AB24" s="33"/>
      <c r="AC24" s="33"/>
      <c r="AD24" s="33"/>
      <c r="AE24" s="33"/>
      <c r="AF24" s="34">
        <f t="shared" si="1"/>
        <v>5055696</v>
      </c>
      <c r="AG24" s="35">
        <f t="shared" si="4"/>
        <v>0.50000039559309295</v>
      </c>
      <c r="AH24" s="11"/>
      <c r="AI24" s="14"/>
      <c r="AJ24" s="11"/>
      <c r="AK24" s="14"/>
      <c r="AL24" s="1"/>
    </row>
    <row r="25" spans="1:38" ht="49.5" customHeight="1" outlineLevel="2" x14ac:dyDescent="0.25">
      <c r="A25" s="6"/>
      <c r="B25" s="31" t="s">
        <v>47</v>
      </c>
      <c r="C25" s="32">
        <v>2.02150021000001E+16</v>
      </c>
      <c r="D25" s="6"/>
      <c r="E25" s="6"/>
      <c r="F25" s="8"/>
      <c r="G25" s="6"/>
      <c r="H25" s="6"/>
      <c r="I25" s="8"/>
      <c r="J25" s="6"/>
      <c r="K25" s="6"/>
      <c r="L25" s="6"/>
      <c r="M25" s="6"/>
      <c r="N25" s="6"/>
      <c r="O25" s="11"/>
      <c r="P25" s="11"/>
      <c r="Q25" s="11"/>
      <c r="R25" s="36">
        <v>324430</v>
      </c>
      <c r="S25" s="12"/>
      <c r="T25" s="12"/>
      <c r="U25" s="12"/>
      <c r="V25" s="12"/>
      <c r="W25" s="12"/>
      <c r="X25" s="12"/>
      <c r="Y25" s="12"/>
      <c r="Z25" s="12"/>
      <c r="AA25" s="36">
        <v>162220</v>
      </c>
      <c r="AB25" s="12"/>
      <c r="AC25" s="12"/>
      <c r="AD25" s="12"/>
      <c r="AE25" s="12"/>
      <c r="AF25" s="34">
        <f t="shared" si="1"/>
        <v>162210</v>
      </c>
      <c r="AG25" s="35">
        <f t="shared" si="4"/>
        <v>0.50001541164503904</v>
      </c>
      <c r="AH25" s="11"/>
      <c r="AI25" s="14"/>
      <c r="AJ25" s="11"/>
      <c r="AK25" s="14"/>
      <c r="AL25" s="1"/>
    </row>
    <row r="26" spans="1:38" ht="61.5" customHeight="1" outlineLevel="2" x14ac:dyDescent="0.25">
      <c r="A26" s="6"/>
      <c r="B26" s="31" t="s">
        <v>56</v>
      </c>
      <c r="C26" s="32">
        <v>2.02254671000001E+16</v>
      </c>
      <c r="D26" s="6"/>
      <c r="E26" s="6"/>
      <c r="F26" s="8"/>
      <c r="G26" s="6"/>
      <c r="H26" s="6"/>
      <c r="I26" s="8"/>
      <c r="J26" s="6"/>
      <c r="K26" s="6"/>
      <c r="L26" s="6"/>
      <c r="M26" s="6"/>
      <c r="N26" s="6"/>
      <c r="O26" s="11"/>
      <c r="P26" s="11"/>
      <c r="Q26" s="11"/>
      <c r="R26" s="36">
        <v>700000</v>
      </c>
      <c r="S26" s="12"/>
      <c r="T26" s="12"/>
      <c r="U26" s="12"/>
      <c r="V26" s="12"/>
      <c r="W26" s="12"/>
      <c r="X26" s="12"/>
      <c r="Y26" s="12"/>
      <c r="Z26" s="12"/>
      <c r="AA26" s="43" t="s">
        <v>59</v>
      </c>
      <c r="AB26" s="12"/>
      <c r="AC26" s="12"/>
      <c r="AD26" s="12"/>
      <c r="AE26" s="12"/>
      <c r="AF26" s="34">
        <f t="shared" ref="AF26:AF31" si="5">SUM(R26-AA26)</f>
        <v>700000</v>
      </c>
      <c r="AG26" s="35">
        <f t="shared" si="4"/>
        <v>0</v>
      </c>
      <c r="AH26" s="11"/>
      <c r="AI26" s="14"/>
      <c r="AJ26" s="11"/>
      <c r="AK26" s="14"/>
      <c r="AL26" s="1"/>
    </row>
    <row r="27" spans="1:38" ht="32.25" customHeight="1" outlineLevel="2" x14ac:dyDescent="0.25">
      <c r="A27" s="6"/>
      <c r="B27" s="31" t="s">
        <v>55</v>
      </c>
      <c r="C27" s="32">
        <v>2.02255191000001E+16</v>
      </c>
      <c r="D27" s="6"/>
      <c r="E27" s="6"/>
      <c r="F27" s="8"/>
      <c r="G27" s="6"/>
      <c r="H27" s="6"/>
      <c r="I27" s="8"/>
      <c r="J27" s="6"/>
      <c r="K27" s="6"/>
      <c r="L27" s="6"/>
      <c r="M27" s="6"/>
      <c r="N27" s="6"/>
      <c r="O27" s="11"/>
      <c r="P27" s="11"/>
      <c r="Q27" s="11"/>
      <c r="R27" s="36">
        <v>7082409</v>
      </c>
      <c r="S27" s="12"/>
      <c r="T27" s="12"/>
      <c r="U27" s="12"/>
      <c r="V27" s="12"/>
      <c r="W27" s="12"/>
      <c r="X27" s="12"/>
      <c r="Y27" s="12"/>
      <c r="Z27" s="12"/>
      <c r="AA27" s="36">
        <v>2653194.46</v>
      </c>
      <c r="AB27" s="12"/>
      <c r="AC27" s="12"/>
      <c r="AD27" s="12"/>
      <c r="AE27" s="12"/>
      <c r="AF27" s="34">
        <f t="shared" si="5"/>
        <v>4429214.54</v>
      </c>
      <c r="AG27" s="35">
        <f t="shared" si="4"/>
        <v>0.3746175150291377</v>
      </c>
      <c r="AH27" s="11"/>
      <c r="AI27" s="14"/>
      <c r="AJ27" s="11"/>
      <c r="AK27" s="14"/>
      <c r="AL27" s="1"/>
    </row>
    <row r="28" spans="1:38" ht="49.5" customHeight="1" outlineLevel="2" x14ac:dyDescent="0.25">
      <c r="A28" s="6"/>
      <c r="B28" s="31" t="s">
        <v>54</v>
      </c>
      <c r="C28" s="32">
        <v>2.02255761000001E+16</v>
      </c>
      <c r="D28" s="6"/>
      <c r="E28" s="6"/>
      <c r="F28" s="8"/>
      <c r="G28" s="6"/>
      <c r="H28" s="6"/>
      <c r="I28" s="8"/>
      <c r="J28" s="6"/>
      <c r="K28" s="6"/>
      <c r="L28" s="6"/>
      <c r="M28" s="6"/>
      <c r="N28" s="6"/>
      <c r="O28" s="11"/>
      <c r="P28" s="11"/>
      <c r="Q28" s="11"/>
      <c r="R28" s="36">
        <v>350000</v>
      </c>
      <c r="S28" s="12"/>
      <c r="T28" s="12"/>
      <c r="U28" s="12"/>
      <c r="V28" s="12"/>
      <c r="W28" s="12"/>
      <c r="X28" s="12"/>
      <c r="Y28" s="12"/>
      <c r="Z28" s="12"/>
      <c r="AA28" s="43" t="s">
        <v>59</v>
      </c>
      <c r="AB28" s="12"/>
      <c r="AC28" s="12"/>
      <c r="AD28" s="12"/>
      <c r="AE28" s="12"/>
      <c r="AF28" s="34">
        <f t="shared" si="5"/>
        <v>350000</v>
      </c>
      <c r="AG28" s="35">
        <f t="shared" si="4"/>
        <v>0</v>
      </c>
      <c r="AH28" s="11"/>
      <c r="AI28" s="14"/>
      <c r="AJ28" s="11"/>
      <c r="AK28" s="14"/>
      <c r="AL28" s="1"/>
    </row>
    <row r="29" spans="1:38" ht="22.5" customHeight="1" outlineLevel="2" x14ac:dyDescent="0.25">
      <c r="A29" s="6"/>
      <c r="B29" s="31" t="s">
        <v>48</v>
      </c>
      <c r="C29" s="6">
        <v>2.02299991000001E+16</v>
      </c>
      <c r="D29" s="6"/>
      <c r="E29" s="6"/>
      <c r="F29" s="8"/>
      <c r="G29" s="6"/>
      <c r="H29" s="6"/>
      <c r="I29" s="8"/>
      <c r="J29" s="6"/>
      <c r="K29" s="6"/>
      <c r="L29" s="6"/>
      <c r="M29" s="6"/>
      <c r="N29" s="6"/>
      <c r="O29" s="11"/>
      <c r="P29" s="11"/>
      <c r="Q29" s="11"/>
      <c r="R29" s="12">
        <v>819420</v>
      </c>
      <c r="S29" s="12"/>
      <c r="T29" s="12"/>
      <c r="U29" s="12"/>
      <c r="V29" s="12"/>
      <c r="W29" s="12"/>
      <c r="X29" s="12"/>
      <c r="Y29" s="12"/>
      <c r="Z29" s="12"/>
      <c r="AA29" s="12">
        <v>409710</v>
      </c>
      <c r="AB29" s="12"/>
      <c r="AC29" s="12"/>
      <c r="AD29" s="12"/>
      <c r="AE29" s="12"/>
      <c r="AF29" s="16">
        <f t="shared" si="5"/>
        <v>409710</v>
      </c>
      <c r="AG29" s="13">
        <f t="shared" si="4"/>
        <v>0.5</v>
      </c>
      <c r="AH29" s="11"/>
      <c r="AI29" s="14"/>
      <c r="AJ29" s="11"/>
      <c r="AK29" s="14"/>
      <c r="AL29" s="1"/>
    </row>
    <row r="30" spans="1:38" ht="61.5" customHeight="1" outlineLevel="2" x14ac:dyDescent="0.25">
      <c r="A30" s="6"/>
      <c r="B30" s="27" t="s">
        <v>49</v>
      </c>
      <c r="C30" s="6">
        <v>2.02351181000001E+16</v>
      </c>
      <c r="D30" s="6"/>
      <c r="E30" s="6"/>
      <c r="F30" s="8"/>
      <c r="G30" s="6"/>
      <c r="H30" s="6"/>
      <c r="I30" s="8"/>
      <c r="J30" s="6"/>
      <c r="K30" s="6"/>
      <c r="L30" s="6"/>
      <c r="M30" s="6"/>
      <c r="N30" s="6"/>
      <c r="O30" s="11"/>
      <c r="P30" s="11"/>
      <c r="Q30" s="11"/>
      <c r="R30" s="12">
        <v>232400</v>
      </c>
      <c r="S30" s="12"/>
      <c r="T30" s="12"/>
      <c r="U30" s="12"/>
      <c r="V30" s="12"/>
      <c r="W30" s="12"/>
      <c r="X30" s="12"/>
      <c r="Y30" s="12"/>
      <c r="Z30" s="12"/>
      <c r="AA30" s="12">
        <v>103970</v>
      </c>
      <c r="AB30" s="12"/>
      <c r="AC30" s="12"/>
      <c r="AD30" s="12"/>
      <c r="AE30" s="12"/>
      <c r="AF30" s="16">
        <f t="shared" si="5"/>
        <v>128430</v>
      </c>
      <c r="AG30" s="13">
        <f t="shared" si="4"/>
        <v>0.44737521514629947</v>
      </c>
      <c r="AH30" s="11"/>
      <c r="AI30" s="14"/>
      <c r="AJ30" s="11"/>
      <c r="AK30" s="14"/>
      <c r="AL30" s="1"/>
    </row>
    <row r="31" spans="1:38" ht="67.5" customHeight="1" outlineLevel="2" x14ac:dyDescent="0.25">
      <c r="A31" s="6"/>
      <c r="B31" s="27" t="s">
        <v>41</v>
      </c>
      <c r="C31" s="6">
        <v>2.02400141000001E+16</v>
      </c>
      <c r="D31" s="6"/>
      <c r="E31" s="6"/>
      <c r="F31" s="8"/>
      <c r="G31" s="6"/>
      <c r="H31" s="6"/>
      <c r="I31" s="8"/>
      <c r="J31" s="6"/>
      <c r="K31" s="6"/>
      <c r="L31" s="6"/>
      <c r="M31" s="6"/>
      <c r="N31" s="6"/>
      <c r="O31" s="11"/>
      <c r="P31" s="11"/>
      <c r="Q31" s="11"/>
      <c r="R31" s="12">
        <v>2885581.17</v>
      </c>
      <c r="S31" s="12"/>
      <c r="T31" s="12"/>
      <c r="U31" s="12"/>
      <c r="V31" s="12"/>
      <c r="W31" s="12"/>
      <c r="X31" s="12"/>
      <c r="Y31" s="12"/>
      <c r="Z31" s="12"/>
      <c r="AA31" s="12">
        <v>1597457.83</v>
      </c>
      <c r="AB31" s="12"/>
      <c r="AC31" s="12"/>
      <c r="AD31" s="12"/>
      <c r="AE31" s="12"/>
      <c r="AF31" s="16">
        <f t="shared" si="5"/>
        <v>1288123.3399999999</v>
      </c>
      <c r="AG31" s="13">
        <f t="shared" si="4"/>
        <v>0.55360003267556679</v>
      </c>
      <c r="AH31" s="11"/>
      <c r="AI31" s="14"/>
      <c r="AJ31" s="11"/>
      <c r="AK31" s="14"/>
      <c r="AL31" s="1"/>
    </row>
    <row r="32" spans="1:38" ht="61.5" customHeight="1" outlineLevel="2" x14ac:dyDescent="0.25">
      <c r="A32" s="6"/>
      <c r="B32" s="31" t="s">
        <v>50</v>
      </c>
      <c r="C32" s="6">
        <v>2.19600101000001E+16</v>
      </c>
      <c r="D32" s="6"/>
      <c r="E32" s="6"/>
      <c r="F32" s="8"/>
      <c r="G32" s="6"/>
      <c r="H32" s="6"/>
      <c r="I32" s="8"/>
      <c r="J32" s="6"/>
      <c r="K32" s="6"/>
      <c r="L32" s="6"/>
      <c r="M32" s="6"/>
      <c r="N32" s="6"/>
      <c r="O32" s="11"/>
      <c r="P32" s="11"/>
      <c r="Q32" s="11"/>
      <c r="R32" s="12"/>
      <c r="S32" s="12"/>
      <c r="T32" s="12"/>
      <c r="U32" s="12"/>
      <c r="V32" s="12"/>
      <c r="W32" s="12"/>
      <c r="X32" s="12"/>
      <c r="Y32" s="12"/>
      <c r="Z32" s="12"/>
      <c r="AA32" s="12">
        <v>-364668.49</v>
      </c>
      <c r="AB32" s="12"/>
      <c r="AC32" s="12"/>
      <c r="AD32" s="12"/>
      <c r="AE32" s="12"/>
      <c r="AF32" s="16">
        <v>364668.49</v>
      </c>
      <c r="AG32" s="13"/>
      <c r="AH32" s="11"/>
      <c r="AI32" s="14"/>
      <c r="AJ32" s="11"/>
      <c r="AK32" s="14"/>
      <c r="AL32" s="1"/>
    </row>
    <row r="33" spans="1:38" ht="12.75" customHeight="1" x14ac:dyDescent="0.25">
      <c r="A33" s="46" t="s">
        <v>37</v>
      </c>
      <c r="B33" s="47"/>
      <c r="C33" s="47"/>
      <c r="D33" s="47"/>
      <c r="E33" s="47"/>
      <c r="F33" s="47"/>
      <c r="G33" s="47"/>
      <c r="H33" s="47"/>
      <c r="I33" s="28"/>
      <c r="J33" s="28"/>
      <c r="K33" s="28"/>
      <c r="L33" s="28"/>
      <c r="M33" s="28"/>
      <c r="N33" s="28"/>
      <c r="O33" s="22">
        <v>0</v>
      </c>
      <c r="P33" s="22">
        <v>102365709.93000001</v>
      </c>
      <c r="Q33" s="22">
        <v>8481334</v>
      </c>
      <c r="R33" s="29">
        <f>SUM(R14+R6)</f>
        <v>24364833.389999997</v>
      </c>
      <c r="S33" s="29" t="e">
        <f t="shared" ref="S33:Z33" si="6">SUM(S6+S14)</f>
        <v>#REF!</v>
      </c>
      <c r="T33" s="29" t="e">
        <f t="shared" si="6"/>
        <v>#REF!</v>
      </c>
      <c r="U33" s="29" t="e">
        <f t="shared" si="6"/>
        <v>#REF!</v>
      </c>
      <c r="V33" s="29" t="e">
        <f t="shared" si="6"/>
        <v>#REF!</v>
      </c>
      <c r="W33" s="29" t="e">
        <f t="shared" si="6"/>
        <v>#REF!</v>
      </c>
      <c r="X33" s="29" t="e">
        <f t="shared" si="6"/>
        <v>#REF!</v>
      </c>
      <c r="Y33" s="29" t="e">
        <f t="shared" si="6"/>
        <v>#REF!</v>
      </c>
      <c r="Z33" s="29" t="e">
        <f t="shared" si="6"/>
        <v>#REF!</v>
      </c>
      <c r="AA33" s="29">
        <f>SUM(AA14+AA6)</f>
        <v>10370759.199999999</v>
      </c>
      <c r="AB33" s="29" t="e">
        <f>SUM(AB6+AB14)</f>
        <v>#REF!</v>
      </c>
      <c r="AC33" s="29" t="e">
        <f>SUM(AC6+AC14)</f>
        <v>#REF!</v>
      </c>
      <c r="AD33" s="29" t="e">
        <f>SUM(AD6+AD14)</f>
        <v>#REF!</v>
      </c>
      <c r="AE33" s="29" t="e">
        <f>SUM(AE6+AE14)</f>
        <v>#REF!</v>
      </c>
      <c r="AF33" s="29">
        <f>SUM(AF6+AF14)</f>
        <v>13994074.189999998</v>
      </c>
      <c r="AG33" s="30">
        <f>AA33/R33</f>
        <v>0.42564457691947305</v>
      </c>
      <c r="AH33" s="22">
        <v>86881871.219999999</v>
      </c>
      <c r="AI33" s="23">
        <v>0.21620037720747903</v>
      </c>
      <c r="AJ33" s="22">
        <v>2378683.7000000002</v>
      </c>
      <c r="AK33" s="23">
        <v>0.90970632154307285</v>
      </c>
      <c r="AL33" s="1"/>
    </row>
    <row r="34" spans="1:38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 t="s">
        <v>1</v>
      </c>
      <c r="AF34" s="1"/>
      <c r="AG34" s="1"/>
      <c r="AH34" s="1"/>
      <c r="AI34" s="1"/>
      <c r="AJ34" s="1"/>
      <c r="AK34" s="1"/>
      <c r="AL34" s="1"/>
    </row>
    <row r="35" spans="1:38" x14ac:dyDescent="0.2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24"/>
      <c r="AD35" s="24"/>
      <c r="AE35" s="24"/>
      <c r="AF35" s="24"/>
      <c r="AG35" s="24"/>
      <c r="AH35" s="24"/>
      <c r="AI35" s="24"/>
      <c r="AJ35" s="24"/>
      <c r="AK35" s="24"/>
      <c r="AL35" s="1"/>
    </row>
  </sheetData>
  <mergeCells count="30">
    <mergeCell ref="A1:AK1"/>
    <mergeCell ref="A2:AI2"/>
    <mergeCell ref="Y4:AA4"/>
    <mergeCell ref="AB4:AD4"/>
    <mergeCell ref="AF4:AG4"/>
    <mergeCell ref="AH4:AI4"/>
    <mergeCell ref="AJ4:AK4"/>
    <mergeCell ref="U4:U5"/>
    <mergeCell ref="T4:T5"/>
    <mergeCell ref="V4:V5"/>
    <mergeCell ref="W4:W5"/>
    <mergeCell ref="X4:X5"/>
    <mergeCell ref="R4:R5"/>
    <mergeCell ref="S4:S5"/>
    <mergeCell ref="A3:AK3"/>
    <mergeCell ref="A35:AB35"/>
    <mergeCell ref="A33:H33"/>
    <mergeCell ref="F4:H4"/>
    <mergeCell ref="A4:A5"/>
    <mergeCell ref="B4:B5"/>
    <mergeCell ref="C4:C5"/>
    <mergeCell ref="D4:D5"/>
    <mergeCell ref="E4:E5"/>
    <mergeCell ref="I4:K4"/>
    <mergeCell ref="L4:L5"/>
    <mergeCell ref="M4:M5"/>
    <mergeCell ref="N4:N5"/>
    <mergeCell ref="O4:O5"/>
    <mergeCell ref="P4:P5"/>
    <mergeCell ref="Q4:Q5"/>
  </mergeCells>
  <pageMargins left="0.39374999999999999" right="0.39374999999999999" top="0.59027779999999996" bottom="0.59027779999999996" header="0.39374999999999999" footer="0.39374999999999999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17C820F-3A6F-44B9-8FE1-E04401C9EA6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UXOVA\Ухова</dc:creator>
  <cp:lastModifiedBy>ingar</cp:lastModifiedBy>
  <cp:lastPrinted>2021-07-27T11:45:17Z</cp:lastPrinted>
  <dcterms:created xsi:type="dcterms:W3CDTF">2019-04-16T05:52:40Z</dcterms:created>
  <dcterms:modified xsi:type="dcterms:W3CDTF">2021-07-27T11:45:20Z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доходам Ухова(10).xlsx</vt:lpwstr>
  </property>
  <property fmtid="{D5CDD505-2E9C-101B-9397-08002B2CF9AE}" pid="3" name="Название отчета">
    <vt:lpwstr>Аналитика по доходам Ухова(10).xlsx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бюджет</vt:lpwstr>
  </property>
  <property fmtid="{D5CDD505-2E9C-101B-9397-08002B2CF9AE}" pid="10" name="Шаблон">
    <vt:lpwstr>SQR_INFO_ISP_BUDG_INC</vt:lpwstr>
  </property>
  <property fmtid="{D5CDD505-2E9C-101B-9397-08002B2CF9AE}" pid="11" name="Локальная база">
    <vt:lpwstr>используется</vt:lpwstr>
  </property>
</Properties>
</file>