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1\8_приложения_к_отчету_отчет_3_кв\"/>
    </mc:Choice>
  </mc:AlternateContent>
  <bookViews>
    <workbookView xWindow="0" yWindow="0" windowWidth="28800" windowHeight="12330"/>
  </bookViews>
  <sheets>
    <sheet name="Документ" sheetId="1" r:id="rId1"/>
  </sheets>
  <calcPr calcId="162913" fullCalcOnLoad="1"/>
</workbook>
</file>

<file path=xl/calcChain.xml><?xml version="1.0" encoding="utf-8"?>
<calcChain xmlns="http://schemas.openxmlformats.org/spreadsheetml/2006/main">
  <c r="AC34" i="1" l="1"/>
  <c r="AB34" i="1"/>
  <c r="W34" i="1"/>
  <c r="V34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F21" i="1"/>
  <c r="AG20" i="1"/>
  <c r="AG19" i="1"/>
  <c r="AF19" i="1"/>
  <c r="AG17" i="1"/>
  <c r="AF17" i="1"/>
  <c r="AG16" i="1"/>
  <c r="AG15" i="1"/>
  <c r="AF15" i="1"/>
  <c r="AA14" i="1"/>
  <c r="AG14" i="1" s="1"/>
  <c r="R14" i="1"/>
  <c r="AG13" i="1"/>
  <c r="AF13" i="1"/>
  <c r="AG12" i="1"/>
  <c r="AF12" i="1"/>
  <c r="AG11" i="1"/>
  <c r="AF11" i="1"/>
  <c r="AG10" i="1"/>
  <c r="AG9" i="1"/>
  <c r="AF9" i="1"/>
  <c r="AG8" i="1"/>
  <c r="AF8" i="1"/>
  <c r="AG7" i="1"/>
  <c r="AF7" i="1"/>
  <c r="AE6" i="1"/>
  <c r="AE34" i="1" s="1"/>
  <c r="AD6" i="1"/>
  <c r="AD34" i="1" s="1"/>
  <c r="AC6" i="1"/>
  <c r="AB6" i="1"/>
  <c r="AA6" i="1"/>
  <c r="AA34" i="1" s="1"/>
  <c r="AG34" i="1" s="1"/>
  <c r="Z6" i="1"/>
  <c r="Z34" i="1" s="1"/>
  <c r="Y6" i="1"/>
  <c r="Y34" i="1" s="1"/>
  <c r="X6" i="1"/>
  <c r="X34" i="1" s="1"/>
  <c r="W6" i="1"/>
  <c r="V6" i="1"/>
  <c r="U6" i="1"/>
  <c r="U34" i="1" s="1"/>
  <c r="T6" i="1"/>
  <c r="T34" i="1" s="1"/>
  <c r="S6" i="1"/>
  <c r="S34" i="1" s="1"/>
  <c r="R6" i="1"/>
  <c r="R34" i="1" s="1"/>
  <c r="AF14" i="1" l="1"/>
  <c r="AF6" i="1"/>
  <c r="AF34" i="1" s="1"/>
  <c r="AG6" i="1"/>
</calcChain>
</file>

<file path=xl/sharedStrings.xml><?xml version="1.0" encoding="utf-8"?>
<sst xmlns="http://schemas.openxmlformats.org/spreadsheetml/2006/main" count="82" uniqueCount="65">
  <si>
    <t xml:space="preserve">Приложение № 1
к Постановлению администрации
Ингарского сельского поселения   
от 18.10.2021 №-67
«Об исполнении бюджета
Ингарского сельского  поселения за 3 квартал 2021 года»
</t>
  </si>
  <si>
    <t>Исполнение доходов бюджета Ингарского сельского поселения по кодам классификации доходов бюджетов за 3 квартал 2021года</t>
  </si>
  <si>
    <t>Единица измерения: руб.</t>
  </si>
  <si>
    <t>Наименование показателя</t>
  </si>
  <si>
    <t>Код</t>
  </si>
  <si>
    <t>ДопКласс</t>
  </si>
  <si>
    <t>Документ</t>
  </si>
  <si>
    <t>Плательщик</t>
  </si>
  <si>
    <t>План на год</t>
  </si>
  <si>
    <t>Уточненный план на год</t>
  </si>
  <si>
    <t>Кассовый план за отчетный период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</si>
  <si>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</si>
  <si>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</si>
  <si>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</si>
  <si>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</si>
  <si>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</si>
  <si>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Итого</t>
  </si>
  <si>
    <t>Сумма</t>
  </si>
  <si>
    <t>% исполнения</t>
  </si>
  <si>
    <t>18200000000000000000</t>
  </si>
  <si>
    <t xml:space="preserve">      Управление Федеральной налоговой службы по Ивановской области
      </t>
  </si>
  <si>
    <t>00010102010010000110</t>
  </si>
  <si>
    <t xml:space="preserve">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</si>
  <si>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</si>
  <si>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</si>
  <si>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 xml:space="preserve">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</si>
  <si>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Единый сельскохозяйственный налог</t>
  </si>
  <si>
    <t>0,00</t>
  </si>
  <si>
    <t>00010601030130000110</t>
  </si>
  <si>
    <t xml:space="preserve">      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</si>
  <si>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00010606033130000110</t>
  </si>
  <si>
    <t xml:space="preserve">        Земельный налог с организаций, обладающих земельным участком, расположенным в границах сельских поселений</t>
  </si>
  <si>
    <t>00010606043130000110</t>
  </si>
  <si>
    <t xml:space="preserve">        Земельный налог с физических лиц, обладающих земельным участком, расположенным в границах сельских поселений</t>
  </si>
  <si>
    <t>19200000000000000000</t>
  </si>
  <si>
    <t>Администрация Ингарского сельского поселения</t>
  </si>
  <si>
    <t>Ошибка:508</t>
  </si>
  <si>
    <t>00011105013130000120</t>
  </si>
  <si>
    <t xml:space="preserve">        Доходы, получаемые в виде арендной платы ,а также средства от продажи права на заключение договоров аренды за земли, находящиеся в собственности сельских поселений ( за исключением имущества бюджетных и автономных учреждений)</t>
  </si>
  <si>
    <t>00011105035130000120</t>
  </si>
  <si>
    <t xml:space="preserve">      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</si>
  <si>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31311105035130000120</t>
  </si>
  <si>
    <t>Доходы от сдачи в аренду имущества, составляющего казну сельских поселений (за исключением земельных участков)</t>
  </si>
  <si>
    <t>00011109045130000120</t>
  </si>
  <si>
    <t>Прочие доходы от оказания платных услуг (работ) получателями средств бюджетов сельских поселений</t>
  </si>
  <si>
    <t>31311406013130000430</t>
  </si>
  <si>
    <t>Доходы, поступающие в порядке возмещения расходов, понесенных в связи с эксплуатацией имущества сельских поселений</t>
  </si>
  <si>
    <t>31400000000000000000</t>
  </si>
  <si>
    <t>Прочие доходы от компенсации затрат бюджетов сельских поселений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</si>
  <si>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</si>
  <si>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имуществу.</t>
  </si>
  <si>
    <t>Доходы от продажи земельных участков,находящихся в собственности сельских поселений(за исключением земельных участков муниципальных бюджетных и автономных учреждений)</t>
  </si>
  <si>
    <t>Прочие неналоговые доходы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</si>
  <si>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</si>
  <si>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сельских поселений на поддержку мер по обеспечению сбалансированности бюджетов</t>
  </si>
  <si>
    <t>Субсидия бюджетам сельских поселений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</si>
  <si>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699999,99</t>
  </si>
  <si>
    <t>Субсидии бюджетам сельских поселений на поддержку отрасли культуры</t>
  </si>
  <si>
    <t>Субсидии бюджетам сельских поселений на обеспечение комплексного развития сельских территорий</t>
  </si>
  <si>
    <t>31426,17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</si>
  <si>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</si>
  <si>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</si>
  <si>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</si>
  <si>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</si>
  <si>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ИТОГО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</si>
</sst>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General"/>
    <numFmt numFmtId="165" formatCode="[$-419]#,##0.00"/>
    <numFmt numFmtId="166" formatCode="[$-419]0.00%"/>
    <numFmt numFmtId="167" formatCode="[$-419]0"/>
    <numFmt numFmtId="168" formatCode="#,##0.00&quot; &quot;[$руб.-419];[Red]&quot;-&quot;#,##0.00&quot; &quot;[$руб.-419]"/>
  </numFmts>
  <fonts count="11" x14ac:knownFonts="1">
    <font>
      <sz val="14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4"/>
      <color rgb="FF000000"/>
      <name val="Arial"/>
      <family val="2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 Cyr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6">
    <xf numFmtId="0" fontId="0" fillId="0" borderId="0"/>
    <xf numFmtId="164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8" fontId="3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1" fillId="0" borderId="0" applyBorder="0" applyProtection="0"/>
    <xf numFmtId="164" fontId="4" fillId="2" borderId="0" applyBorder="0" applyProtection="0"/>
    <xf numFmtId="164" fontId="4" fillId="0" borderId="1" applyProtection="0">
      <alignment horizontal="center" vertical="center" wrapText="1"/>
    </xf>
    <xf numFmtId="167" fontId="4" fillId="0" borderId="1" applyProtection="0">
      <alignment horizontal="center" vertical="top" shrinkToFit="1"/>
    </xf>
    <xf numFmtId="164" fontId="4" fillId="0" borderId="0" applyBorder="0" applyProtection="0"/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top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4" fontId="4" fillId="0" borderId="1" applyProtection="0">
      <alignment horizontal="center" vertical="center" wrapText="1"/>
    </xf>
    <xf numFmtId="167" fontId="5" fillId="0" borderId="1" applyProtection="0">
      <alignment horizontal="left" vertical="top" shrinkToFit="1"/>
    </xf>
    <xf numFmtId="167" fontId="5" fillId="0" borderId="2" applyProtection="0">
      <alignment horizontal="left" vertical="top" shrinkToFit="1"/>
    </xf>
    <xf numFmtId="165" fontId="4" fillId="0" borderId="1" applyProtection="0">
      <alignment horizontal="right" vertical="top" shrinkToFit="1"/>
    </xf>
    <xf numFmtId="165" fontId="5" fillId="3" borderId="1" applyProtection="0">
      <alignment horizontal="right" vertical="top" shrinkToFit="1"/>
    </xf>
    <xf numFmtId="164" fontId="4" fillId="0" borderId="0" applyBorder="0" applyProtection="0">
      <alignment horizontal="left" wrapText="1"/>
    </xf>
    <xf numFmtId="164" fontId="4" fillId="0" borderId="3" applyProtection="0">
      <alignment horizontal="center" vertical="center" wrapText="1"/>
    </xf>
    <xf numFmtId="166" fontId="4" fillId="0" borderId="1" applyProtection="0">
      <alignment horizontal="center" vertical="top" shrinkToFit="1"/>
    </xf>
    <xf numFmtId="166" fontId="5" fillId="3" borderId="1" applyProtection="0">
      <alignment horizontal="center" vertical="top" shrinkToFit="1"/>
    </xf>
    <xf numFmtId="164" fontId="6" fillId="0" borderId="0" applyBorder="0" applyProtection="0">
      <alignment horizontal="center" wrapText="1"/>
    </xf>
    <xf numFmtId="164" fontId="6" fillId="0" borderId="0" applyBorder="0" applyProtection="0">
      <alignment horizontal="center"/>
    </xf>
    <xf numFmtId="164" fontId="4" fillId="0" borderId="0" applyBorder="0" applyProtection="0">
      <alignment horizontal="right"/>
    </xf>
    <xf numFmtId="164" fontId="4" fillId="2" borderId="0" applyBorder="0" applyProtection="0">
      <alignment horizontal="left"/>
    </xf>
    <xf numFmtId="164" fontId="4" fillId="0" borderId="1" applyProtection="0">
      <alignment horizontal="left" vertical="top" wrapText="1"/>
    </xf>
    <xf numFmtId="165" fontId="5" fillId="4" borderId="1" applyProtection="0">
      <alignment horizontal="right" vertical="top" shrinkToFit="1"/>
    </xf>
    <xf numFmtId="166" fontId="5" fillId="4" borderId="1" applyProtection="0">
      <alignment horizontal="center" vertical="top" shrinkToFit="1"/>
    </xf>
  </cellStyleXfs>
  <cellXfs count="58">
    <xf numFmtId="0" fontId="0" fillId="0" borderId="0" xfId="0"/>
    <xf numFmtId="164" fontId="8" fillId="0" borderId="0" xfId="13" applyFont="1" applyFill="1" applyAlignment="1" applyProtection="1"/>
    <xf numFmtId="0" fontId="1" fillId="0" borderId="0" xfId="0" applyFont="1" applyProtection="1">
      <protection locked="0"/>
    </xf>
    <xf numFmtId="164" fontId="9" fillId="0" borderId="0" xfId="29" applyFont="1" applyFill="1" applyAlignment="1" applyProtection="1">
      <alignment horizontal="center" vertical="top" wrapText="1"/>
    </xf>
    <xf numFmtId="164" fontId="7" fillId="0" borderId="1" xfId="19" applyFont="1" applyFill="1" applyBorder="1" applyAlignment="1" applyProtection="1">
      <alignment horizontal="center" vertical="center" wrapText="1"/>
    </xf>
    <xf numFmtId="164" fontId="7" fillId="0" borderId="3" xfId="26" applyFont="1" applyFill="1" applyBorder="1" applyAlignment="1" applyProtection="1">
      <alignment horizontal="center" vertical="center" wrapText="1"/>
    </xf>
    <xf numFmtId="167" fontId="7" fillId="0" borderId="1" xfId="12" applyFont="1" applyFill="1" applyBorder="1" applyAlignment="1" applyProtection="1">
      <alignment horizontal="center" vertical="top" shrinkToFit="1"/>
    </xf>
    <xf numFmtId="164" fontId="9" fillId="0" borderId="1" xfId="33" applyFont="1" applyFill="1" applyBorder="1" applyAlignment="1" applyProtection="1">
      <alignment horizontal="left" vertical="top" wrapText="1"/>
    </xf>
    <xf numFmtId="167" fontId="9" fillId="0" borderId="1" xfId="12" applyFont="1" applyFill="1" applyBorder="1" applyAlignment="1" applyProtection="1">
      <alignment horizontal="center" vertical="top" shrinkToFit="1"/>
    </xf>
    <xf numFmtId="164" fontId="9" fillId="0" borderId="1" xfId="15" applyFont="1" applyFill="1" applyBorder="1" applyAlignment="1" applyProtection="1">
      <alignment horizontal="center" vertical="top" wrapText="1"/>
    </xf>
    <xf numFmtId="165" fontId="9" fillId="4" borderId="1" xfId="34" applyFont="1" applyFill="1" applyBorder="1" applyAlignment="1" applyProtection="1">
      <alignment horizontal="right" vertical="top" shrinkToFit="1"/>
    </xf>
    <xf numFmtId="165" fontId="9" fillId="5" borderId="1" xfId="34" applyFont="1" applyFill="1" applyBorder="1" applyAlignment="1" applyProtection="1">
      <alignment horizontal="right" vertical="top" shrinkToFit="1"/>
    </xf>
    <xf numFmtId="166" fontId="9" fillId="5" borderId="1" xfId="34" applyNumberFormat="1" applyFont="1" applyFill="1" applyBorder="1" applyAlignment="1" applyProtection="1">
      <alignment horizontal="center" vertical="top" shrinkToFit="1"/>
    </xf>
    <xf numFmtId="166" fontId="9" fillId="4" borderId="1" xfId="35" applyFont="1" applyFill="1" applyBorder="1" applyAlignment="1" applyProtection="1">
      <alignment horizontal="center" vertical="top" shrinkToFit="1"/>
    </xf>
    <xf numFmtId="164" fontId="7" fillId="0" borderId="1" xfId="33" applyFont="1" applyFill="1" applyBorder="1" applyAlignment="1" applyProtection="1">
      <alignment horizontal="left" vertical="top" wrapText="1"/>
    </xf>
    <xf numFmtId="164" fontId="7" fillId="0" borderId="1" xfId="15" applyFont="1" applyFill="1" applyBorder="1" applyAlignment="1" applyProtection="1">
      <alignment horizontal="center" vertical="top" wrapText="1"/>
    </xf>
    <xf numFmtId="165" fontId="7" fillId="4" borderId="1" xfId="34" applyFont="1" applyFill="1" applyBorder="1" applyAlignment="1" applyProtection="1">
      <alignment horizontal="right" vertical="top" shrinkToFit="1"/>
    </xf>
    <xf numFmtId="165" fontId="7" fillId="5" borderId="1" xfId="34" applyFont="1" applyFill="1" applyBorder="1" applyAlignment="1" applyProtection="1">
      <alignment horizontal="right" vertical="top" shrinkToFit="1"/>
    </xf>
    <xf numFmtId="166" fontId="7" fillId="5" borderId="1" xfId="34" applyNumberFormat="1" applyFont="1" applyFill="1" applyBorder="1" applyAlignment="1" applyProtection="1">
      <alignment horizontal="center" vertical="top" shrinkToFit="1"/>
    </xf>
    <xf numFmtId="164" fontId="7" fillId="0" borderId="1" xfId="15" applyFont="1" applyFill="1" applyBorder="1" applyAlignment="1" applyProtection="1">
      <alignment horizontal="left" vertical="top" wrapText="1"/>
    </xf>
    <xf numFmtId="165" fontId="7" fillId="0" borderId="1" xfId="23" applyFont="1" applyFill="1" applyBorder="1" applyAlignment="1" applyProtection="1">
      <alignment horizontal="right" vertical="top" shrinkToFit="1"/>
    </xf>
    <xf numFmtId="165" fontId="7" fillId="5" borderId="1" xfId="23" applyFont="1" applyFill="1" applyBorder="1" applyAlignment="1" applyProtection="1">
      <alignment horizontal="right" vertical="top" shrinkToFit="1"/>
    </xf>
    <xf numFmtId="166" fontId="7" fillId="0" borderId="1" xfId="27" applyFont="1" applyFill="1" applyBorder="1" applyAlignment="1" applyProtection="1">
      <alignment horizontal="center" vertical="top" shrinkToFit="1"/>
    </xf>
    <xf numFmtId="49" fontId="7" fillId="5" borderId="1" xfId="34" applyNumberFormat="1" applyFont="1" applyFill="1" applyBorder="1" applyAlignment="1" applyProtection="1">
      <alignment horizontal="right" vertical="top" shrinkToFit="1"/>
    </xf>
    <xf numFmtId="166" fontId="7" fillId="5" borderId="1" xfId="35" applyFont="1" applyFill="1" applyBorder="1" applyAlignment="1" applyProtection="1">
      <alignment horizontal="center" vertical="top" shrinkToFit="1"/>
    </xf>
    <xf numFmtId="164" fontId="7" fillId="0" borderId="1" xfId="15" applyFont="1" applyFill="1" applyBorder="1" applyAlignment="1" applyProtection="1">
      <alignment horizontal="left" wrapText="1"/>
    </xf>
    <xf numFmtId="166" fontId="7" fillId="5" borderId="1" xfId="27" applyFont="1" applyFill="1" applyBorder="1" applyAlignment="1" applyProtection="1">
      <alignment horizontal="center" vertical="top" shrinkToFit="1"/>
    </xf>
    <xf numFmtId="164" fontId="7" fillId="5" borderId="1" xfId="34" applyNumberFormat="1" applyFont="1" applyFill="1" applyBorder="1" applyAlignment="1" applyProtection="1">
      <alignment horizontal="right" vertical="top" shrinkToFit="1"/>
    </xf>
    <xf numFmtId="165" fontId="7" fillId="5" borderId="1" xfId="23" applyFont="1" applyFill="1" applyBorder="1" applyAlignment="1" applyProtection="1">
      <alignment horizontal="right" vertical="center" shrinkToFit="1"/>
    </xf>
    <xf numFmtId="165" fontId="7" fillId="5" borderId="1" xfId="34" applyFont="1" applyFill="1" applyBorder="1" applyAlignment="1" applyProtection="1">
      <alignment horizontal="right" vertical="center" shrinkToFit="1"/>
    </xf>
    <xf numFmtId="166" fontId="7" fillId="5" borderId="1" xfId="27" applyFont="1" applyFill="1" applyBorder="1" applyAlignment="1" applyProtection="1">
      <alignment horizontal="center" vertical="center" shrinkToFit="1"/>
    </xf>
    <xf numFmtId="167" fontId="7" fillId="0" borderId="1" xfId="12" applyFont="1" applyFill="1" applyBorder="1" applyAlignment="1" applyProtection="1">
      <alignment horizontal="center" vertical="center" shrinkToFit="1"/>
    </xf>
    <xf numFmtId="10" fontId="7" fillId="5" borderId="1" xfId="35" applyNumberFormat="1" applyFont="1" applyFill="1" applyBorder="1" applyAlignment="1" applyProtection="1">
      <alignment horizontal="center" vertical="center" shrinkToFit="1"/>
    </xf>
    <xf numFmtId="166" fontId="7" fillId="5" borderId="1" xfId="35" applyFont="1" applyFill="1" applyBorder="1" applyAlignment="1" applyProtection="1">
      <alignment horizontal="center" vertical="center" shrinkToFit="1"/>
    </xf>
    <xf numFmtId="2" fontId="7" fillId="5" borderId="1" xfId="34" applyNumberFormat="1" applyFont="1" applyFill="1" applyBorder="1" applyAlignment="1" applyProtection="1">
      <alignment horizontal="right" vertical="center" shrinkToFit="1"/>
    </xf>
    <xf numFmtId="49" fontId="7" fillId="5" borderId="1" xfId="34" applyNumberFormat="1" applyFont="1" applyFill="1" applyBorder="1" applyAlignment="1" applyProtection="1">
      <alignment horizontal="right" vertical="center" shrinkToFit="1"/>
    </xf>
    <xf numFmtId="10" fontId="7" fillId="5" borderId="1" xfId="27" applyNumberFormat="1" applyFont="1" applyFill="1" applyBorder="1" applyAlignment="1" applyProtection="1">
      <alignment horizontal="center" vertical="center" shrinkToFit="1"/>
    </xf>
    <xf numFmtId="165" fontId="7" fillId="5" borderId="1" xfId="23" applyFont="1" applyFill="1" applyBorder="1" applyAlignment="1" applyProtection="1">
      <alignment horizontal="center" vertical="center" shrinkToFit="1"/>
    </xf>
    <xf numFmtId="49" fontId="7" fillId="5" borderId="1" xfId="23" applyNumberFormat="1" applyFont="1" applyFill="1" applyBorder="1" applyAlignment="1" applyProtection="1">
      <alignment horizontal="center" vertical="center" shrinkToFit="1"/>
    </xf>
    <xf numFmtId="165" fontId="10" fillId="5" borderId="1" xfId="34" applyFont="1" applyFill="1" applyBorder="1" applyAlignment="1" applyProtection="1">
      <alignment horizontal="center" vertical="center" shrinkToFit="1"/>
    </xf>
    <xf numFmtId="9" fontId="7" fillId="5" borderId="1" xfId="27" applyNumberFormat="1" applyFont="1" applyFill="1" applyBorder="1" applyAlignment="1" applyProtection="1">
      <alignment horizontal="center" vertical="center" shrinkToFit="1"/>
    </xf>
    <xf numFmtId="167" fontId="9" fillId="0" borderId="2" xfId="22" applyFont="1" applyFill="1" applyBorder="1" applyAlignment="1" applyProtection="1">
      <alignment horizontal="left" vertical="top" shrinkToFit="1"/>
    </xf>
    <xf numFmtId="165" fontId="9" fillId="3" borderId="1" xfId="24" applyFont="1" applyFill="1" applyBorder="1" applyAlignment="1" applyProtection="1">
      <alignment horizontal="right" vertical="top" shrinkToFit="1"/>
    </xf>
    <xf numFmtId="165" fontId="9" fillId="5" borderId="1" xfId="24" applyFont="1" applyFill="1" applyBorder="1" applyAlignment="1" applyProtection="1">
      <alignment horizontal="right" vertical="top" shrinkToFit="1"/>
    </xf>
    <xf numFmtId="166" fontId="9" fillId="5" borderId="1" xfId="28" applyFont="1" applyFill="1" applyBorder="1" applyAlignment="1" applyProtection="1">
      <alignment horizontal="center" vertical="top" shrinkToFit="1"/>
    </xf>
    <xf numFmtId="166" fontId="9" fillId="3" borderId="1" xfId="28" applyFont="1" applyFill="1" applyBorder="1" applyAlignment="1" applyProtection="1">
      <alignment horizontal="center" vertical="top" shrinkToFit="1"/>
    </xf>
    <xf numFmtId="164" fontId="8" fillId="0" borderId="0" xfId="25" applyFont="1" applyFill="1" applyAlignment="1" applyProtection="1">
      <alignment horizontal="left" wrapText="1"/>
    </xf>
    <xf numFmtId="164" fontId="7" fillId="0" borderId="0" xfId="25" applyFont="1" applyFill="1" applyAlignment="1" applyProtection="1">
      <alignment horizontal="right" wrapText="1"/>
    </xf>
    <xf numFmtId="164" fontId="9" fillId="0" borderId="0" xfId="29" applyFont="1" applyFill="1" applyAlignment="1" applyProtection="1">
      <alignment horizontal="center" vertical="top" wrapText="1"/>
    </xf>
    <xf numFmtId="164" fontId="7" fillId="0" borderId="4" xfId="31" applyFont="1" applyFill="1" applyBorder="1" applyAlignment="1" applyProtection="1">
      <alignment horizontal="right"/>
    </xf>
    <xf numFmtId="0" fontId="0" fillId="0" borderId="1" xfId="0" applyFill="1" applyBorder="1"/>
    <xf numFmtId="164" fontId="7" fillId="0" borderId="1" xfId="14" applyFont="1" applyFill="1" applyBorder="1" applyAlignment="1" applyProtection="1">
      <alignment horizontal="center" vertical="center" wrapText="1"/>
    </xf>
    <xf numFmtId="164" fontId="7" fillId="0" borderId="1" xfId="16" applyFont="1" applyFill="1" applyBorder="1" applyAlignment="1" applyProtection="1">
      <alignment horizontal="center" vertical="center" wrapText="1"/>
    </xf>
    <xf numFmtId="164" fontId="7" fillId="0" borderId="1" xfId="17" applyFont="1" applyFill="1" applyBorder="1" applyAlignment="1" applyProtection="1">
      <alignment horizontal="center" vertical="center" wrapText="1"/>
    </xf>
    <xf numFmtId="164" fontId="7" fillId="0" borderId="1" xfId="20" applyFont="1" applyFill="1" applyBorder="1" applyAlignment="1" applyProtection="1">
      <alignment horizontal="center" vertical="center" wrapText="1"/>
    </xf>
    <xf numFmtId="164" fontId="7" fillId="0" borderId="1" xfId="19" applyFont="1" applyFill="1" applyBorder="1" applyAlignment="1" applyProtection="1">
      <alignment horizontal="center" vertical="center" wrapText="1"/>
    </xf>
    <xf numFmtId="167" fontId="9" fillId="0" borderId="1" xfId="21" applyFont="1" applyFill="1" applyBorder="1" applyAlignment="1" applyProtection="1">
      <alignment horizontal="left" vertical="top" shrinkToFit="1"/>
    </xf>
    <xf numFmtId="0" fontId="0" fillId="0" borderId="0" xfId="0" applyFill="1"/>
  </cellXfs>
  <cellStyles count="36">
    <cellStyle name="br" xfId="1"/>
    <cellStyle name="col" xfId="2"/>
    <cellStyle name="Heading" xfId="3"/>
    <cellStyle name="Heading1" xfId="4"/>
    <cellStyle name="Result" xfId="5"/>
    <cellStyle name="Result2" xfId="6"/>
    <cellStyle name="style0" xfId="7"/>
    <cellStyle name="td" xfId="8"/>
    <cellStyle name="tr" xfId="9"/>
    <cellStyle name="xl21" xfId="10"/>
    <cellStyle name="xl22" xfId="11"/>
    <cellStyle name="xl23" xfId="12"/>
    <cellStyle name="xl24" xfId="13"/>
    <cellStyle name="xl25" xfId="14"/>
    <cellStyle name="xl26" xfId="15"/>
    <cellStyle name="xl27" xfId="16"/>
    <cellStyle name="xl28" xfId="17"/>
    <cellStyle name="xl29" xfId="18"/>
    <cellStyle name="xl30" xfId="19"/>
    <cellStyle name="xl31" xfId="20"/>
    <cellStyle name="xl32" xfId="21"/>
    <cellStyle name="xl33" xfId="22"/>
    <cellStyle name="xl34" xfId="23"/>
    <cellStyle name="xl35" xfId="24"/>
    <cellStyle name="xl36" xfId="25"/>
    <cellStyle name="xl37" xfId="26"/>
    <cellStyle name="xl38" xfId="27"/>
    <cellStyle name="xl39" xfId="28"/>
    <cellStyle name="xl40" xfId="29"/>
    <cellStyle name="xl41" xfId="30"/>
    <cellStyle name="xl42" xfId="31"/>
    <cellStyle name="xl43" xfId="32"/>
    <cellStyle name="xl44" xfId="33"/>
    <cellStyle name="xl45" xfId="34"/>
    <cellStyle name="xl46" xfId="3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6"/>
  <sheetViews>
    <sheetView tabSelected="1" topLeftCell="B1" workbookViewId="0">
      <selection sqref="A1:AK1"/>
    </sheetView>
  </sheetViews>
  <sheetFormatPr defaultRowHeight="14.1" outlineLevelRow="2" x14ac:dyDescent="0.25"/>
  <cols>
    <col min="1" max="1" width="6.1796875" style="2" hidden="1" customWidth="1"/>
    <col min="2" max="2" width="32.26953125" style="2" customWidth="1"/>
    <col min="3" max="3" width="14.7265625" style="2" customWidth="1"/>
    <col min="4" max="15" width="6.1796875" style="2" hidden="1" customWidth="1"/>
    <col min="16" max="16" width="10.6328125" style="2" hidden="1" customWidth="1"/>
    <col min="17" max="17" width="6.1796875" style="2" hidden="1" customWidth="1"/>
    <col min="18" max="18" width="10.6328125" style="2" customWidth="1"/>
    <col min="19" max="23" width="6.1796875" style="2" hidden="1" customWidth="1"/>
    <col min="24" max="24" width="10.6328125" style="2" hidden="1" customWidth="1"/>
    <col min="25" max="26" width="6.1796875" style="2" hidden="1" customWidth="1"/>
    <col min="27" max="27" width="10.54296875" style="2" customWidth="1"/>
    <col min="28" max="29" width="6.1796875" style="2" hidden="1" customWidth="1"/>
    <col min="30" max="30" width="10.6328125" style="2" hidden="1" customWidth="1"/>
    <col min="31" max="31" width="6.1796875" style="2" hidden="1" customWidth="1"/>
    <col min="32" max="33" width="10.6328125" style="2" customWidth="1"/>
    <col min="34" max="35" width="6.1796875" style="2" hidden="1" customWidth="1"/>
    <col min="36" max="36" width="8.984375E-2" style="2" customWidth="1"/>
    <col min="37" max="37" width="10.6328125" style="2" hidden="1" customWidth="1"/>
    <col min="38" max="1024" width="6.1796875" style="2" customWidth="1"/>
    <col min="1025" max="1025" width="8.7265625" customWidth="1"/>
  </cols>
  <sheetData>
    <row r="1" spans="1:38" ht="124.5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1"/>
    </row>
    <row r="2" spans="1:38" ht="19.5" customHeight="1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3"/>
      <c r="AK2" s="3"/>
      <c r="AL2" s="1"/>
    </row>
    <row r="3" spans="1:38" ht="12.75" customHeight="1" x14ac:dyDescent="0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1"/>
    </row>
    <row r="4" spans="1:38" ht="30" customHeight="1" x14ac:dyDescent="0.25">
      <c r="A4" s="50"/>
      <c r="B4" s="51" t="s">
        <v>3</v>
      </c>
      <c r="C4" s="52" t="s">
        <v>4</v>
      </c>
      <c r="D4" s="53" t="s">
        <v>5</v>
      </c>
      <c r="E4" s="50"/>
      <c r="F4" s="54" t="s">
        <v>6</v>
      </c>
      <c r="G4" s="54"/>
      <c r="H4" s="54"/>
      <c r="I4" s="54" t="s">
        <v>7</v>
      </c>
      <c r="J4" s="54"/>
      <c r="K4" s="54"/>
      <c r="L4" s="50"/>
      <c r="M4" s="50"/>
      <c r="N4" s="50"/>
      <c r="O4" s="50"/>
      <c r="P4" s="55" t="s">
        <v>8</v>
      </c>
      <c r="Q4" s="50"/>
      <c r="R4" s="55" t="s">
        <v>9</v>
      </c>
      <c r="S4" s="50"/>
      <c r="T4" s="50"/>
      <c r="U4" s="50"/>
      <c r="V4" s="50"/>
      <c r="W4" s="50"/>
      <c r="X4" s="55" t="s">
        <v>10</v>
      </c>
      <c r="Y4" s="54" t="s">
        <v>11</v>
      </c>
      <c r="Z4" s="54"/>
      <c r="AA4" s="54"/>
      <c r="AB4" s="54" t="s">
        <v>12</v>
      </c>
      <c r="AC4" s="54"/>
      <c r="AD4" s="54"/>
      <c r="AE4" s="5"/>
      <c r="AF4" s="54" t="s">
        <v>13</v>
      </c>
      <c r="AG4" s="54"/>
      <c r="AH4" s="54" t="s">
        <v>14</v>
      </c>
      <c r="AI4" s="54"/>
      <c r="AJ4" s="54" t="s">
        <v>15</v>
      </c>
      <c r="AK4" s="54"/>
      <c r="AL4" s="1"/>
    </row>
    <row r="5" spans="1:38" ht="75" x14ac:dyDescent="0.25">
      <c r="A5" s="50"/>
      <c r="B5" s="51"/>
      <c r="C5" s="52"/>
      <c r="D5" s="53"/>
      <c r="E5" s="50"/>
      <c r="F5" s="4"/>
      <c r="G5" s="4"/>
      <c r="H5" s="4"/>
      <c r="I5" s="4"/>
      <c r="J5" s="4"/>
      <c r="K5" s="4"/>
      <c r="L5" s="50"/>
      <c r="M5" s="50"/>
      <c r="N5" s="50"/>
      <c r="O5" s="50"/>
      <c r="P5" s="55"/>
      <c r="Q5" s="50"/>
      <c r="R5" s="55"/>
      <c r="S5" s="50"/>
      <c r="T5" s="50"/>
      <c r="U5" s="50"/>
      <c r="V5" s="50"/>
      <c r="W5" s="50"/>
      <c r="X5" s="55"/>
      <c r="Y5" s="4"/>
      <c r="Z5" s="4"/>
      <c r="AA5" s="4" t="s">
        <v>16</v>
      </c>
      <c r="AB5" s="4"/>
      <c r="AC5" s="4"/>
      <c r="AD5" s="4" t="s">
        <v>16</v>
      </c>
      <c r="AE5" s="4"/>
      <c r="AF5" s="4" t="s">
        <v>17</v>
      </c>
      <c r="AG5" s="4" t="s">
        <v>18</v>
      </c>
      <c r="AH5" s="4"/>
      <c r="AI5" s="4"/>
      <c r="AJ5" s="4" t="s">
        <v>17</v>
      </c>
      <c r="AK5" s="4" t="s">
        <v>18</v>
      </c>
      <c r="AL5" s="1"/>
    </row>
    <row r="6" spans="1:38" ht="42.75" x14ac:dyDescent="0.25">
      <c r="A6" s="6" t="s">
        <v>19</v>
      </c>
      <c r="B6" s="7" t="s">
        <v>20</v>
      </c>
      <c r="C6" s="8">
        <v>1.82E+17</v>
      </c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10">
        <v>0</v>
      </c>
      <c r="P6" s="10">
        <v>75591857</v>
      </c>
      <c r="Q6" s="10">
        <v>0</v>
      </c>
      <c r="R6" s="11">
        <f t="shared" ref="R6:AE6" si="0">R7+R8+R9+R10+R11+R12+R13</f>
        <v>1550483.7</v>
      </c>
      <c r="S6" s="11">
        <f t="shared" si="0"/>
        <v>75527571</v>
      </c>
      <c r="T6" s="11">
        <f t="shared" si="0"/>
        <v>75527571</v>
      </c>
      <c r="U6" s="11">
        <f t="shared" si="0"/>
        <v>0</v>
      </c>
      <c r="V6" s="11">
        <f t="shared" si="0"/>
        <v>0</v>
      </c>
      <c r="W6" s="11">
        <f t="shared" si="0"/>
        <v>0</v>
      </c>
      <c r="X6" s="11">
        <f t="shared" si="0"/>
        <v>17574000</v>
      </c>
      <c r="Y6" s="11">
        <f t="shared" si="0"/>
        <v>0</v>
      </c>
      <c r="Z6" s="11">
        <f t="shared" si="0"/>
        <v>17122412.099999998</v>
      </c>
      <c r="AA6" s="11">
        <f t="shared" si="0"/>
        <v>811324.33000000007</v>
      </c>
      <c r="AB6" s="11">
        <f t="shared" si="0"/>
        <v>0</v>
      </c>
      <c r="AC6" s="11">
        <f t="shared" si="0"/>
        <v>17122412.099999998</v>
      </c>
      <c r="AD6" s="11">
        <f t="shared" si="0"/>
        <v>17122412.099999998</v>
      </c>
      <c r="AE6" s="11">
        <f t="shared" si="0"/>
        <v>17122412.099999998</v>
      </c>
      <c r="AF6" s="11">
        <f>SUM(R6-AA6)</f>
        <v>739159.36999999988</v>
      </c>
      <c r="AG6" s="12">
        <f>AA6/R6</f>
        <v>0.52327175706523077</v>
      </c>
      <c r="AH6" s="10">
        <v>58466474.659999996</v>
      </c>
      <c r="AI6" s="13">
        <v>0.22655062356782699</v>
      </c>
      <c r="AJ6" s="10">
        <v>459617.66</v>
      </c>
      <c r="AK6" s="13">
        <v>0.973863084446972</v>
      </c>
      <c r="AL6" s="1"/>
    </row>
    <row r="7" spans="1:38" ht="90" outlineLevel="1" x14ac:dyDescent="0.25">
      <c r="A7" s="6" t="s">
        <v>21</v>
      </c>
      <c r="B7" s="14" t="s">
        <v>22</v>
      </c>
      <c r="C7" s="6">
        <v>1.01020100100001E+16</v>
      </c>
      <c r="D7" s="6"/>
      <c r="E7" s="6"/>
      <c r="F7" s="15"/>
      <c r="G7" s="6"/>
      <c r="H7" s="6"/>
      <c r="I7" s="6"/>
      <c r="J7" s="6"/>
      <c r="K7" s="6"/>
      <c r="L7" s="6"/>
      <c r="M7" s="6"/>
      <c r="N7" s="6"/>
      <c r="O7" s="16">
        <v>0</v>
      </c>
      <c r="P7" s="16">
        <v>69814000</v>
      </c>
      <c r="Q7" s="16">
        <v>0</v>
      </c>
      <c r="R7" s="17">
        <v>227250</v>
      </c>
      <c r="S7" s="17">
        <v>69814000</v>
      </c>
      <c r="T7" s="17">
        <v>69814000</v>
      </c>
      <c r="U7" s="17">
        <v>0</v>
      </c>
      <c r="V7" s="17">
        <v>0</v>
      </c>
      <c r="W7" s="17">
        <v>0</v>
      </c>
      <c r="X7" s="17">
        <v>16410000</v>
      </c>
      <c r="Y7" s="17">
        <v>0</v>
      </c>
      <c r="Z7" s="17">
        <v>16365378.029999999</v>
      </c>
      <c r="AA7" s="17">
        <v>155584.97</v>
      </c>
      <c r="AB7" s="17">
        <v>0</v>
      </c>
      <c r="AC7" s="17">
        <v>16365378.029999999</v>
      </c>
      <c r="AD7" s="17">
        <v>16365378.029999999</v>
      </c>
      <c r="AE7" s="17">
        <v>16365378.029999999</v>
      </c>
      <c r="AF7" s="17">
        <f>R7-AA7</f>
        <v>71665.03</v>
      </c>
      <c r="AG7" s="18">
        <f>AA7/R7</f>
        <v>0.68464233223322335</v>
      </c>
      <c r="AH7" s="10">
        <v>53448621.969999999</v>
      </c>
      <c r="AI7" s="13">
        <v>0.234413986163234</v>
      </c>
      <c r="AJ7" s="10">
        <v>44621.97</v>
      </c>
      <c r="AK7" s="13">
        <v>0.99728080621572202</v>
      </c>
      <c r="AL7" s="1"/>
    </row>
    <row r="8" spans="1:38" ht="135" outlineLevel="2" x14ac:dyDescent="0.25">
      <c r="A8" s="6"/>
      <c r="B8" s="19" t="s">
        <v>23</v>
      </c>
      <c r="C8" s="6">
        <v>1.01020200100001E+16</v>
      </c>
      <c r="D8" s="6"/>
      <c r="E8" s="6"/>
      <c r="F8" s="15"/>
      <c r="G8" s="6"/>
      <c r="H8" s="6"/>
      <c r="I8" s="15"/>
      <c r="J8" s="6"/>
      <c r="K8" s="6"/>
      <c r="L8" s="6"/>
      <c r="M8" s="6"/>
      <c r="N8" s="6"/>
      <c r="O8" s="20"/>
      <c r="P8" s="20"/>
      <c r="Q8" s="20"/>
      <c r="R8" s="21">
        <v>250</v>
      </c>
      <c r="S8" s="21"/>
      <c r="T8" s="21"/>
      <c r="U8" s="21"/>
      <c r="V8" s="21"/>
      <c r="W8" s="21"/>
      <c r="X8" s="21"/>
      <c r="Y8" s="21"/>
      <c r="Z8" s="21"/>
      <c r="AA8" s="21">
        <v>127.74</v>
      </c>
      <c r="AB8" s="21"/>
      <c r="AC8" s="21"/>
      <c r="AD8" s="21"/>
      <c r="AE8" s="21"/>
      <c r="AF8" s="17">
        <f>R8-AA8</f>
        <v>122.26</v>
      </c>
      <c r="AG8" s="18">
        <f>AA8/R8</f>
        <v>0.51095999999999997</v>
      </c>
      <c r="AH8" s="20"/>
      <c r="AI8" s="22"/>
      <c r="AJ8" s="20"/>
      <c r="AK8" s="22"/>
      <c r="AL8" s="1"/>
    </row>
    <row r="9" spans="1:38" ht="60" outlineLevel="1" x14ac:dyDescent="0.25">
      <c r="A9" s="6" t="s">
        <v>24</v>
      </c>
      <c r="B9" s="14" t="s">
        <v>25</v>
      </c>
      <c r="C9" s="6">
        <v>1.01020300100001E+16</v>
      </c>
      <c r="D9" s="6"/>
      <c r="E9" s="6"/>
      <c r="F9" s="15"/>
      <c r="G9" s="6"/>
      <c r="H9" s="6"/>
      <c r="I9" s="6"/>
      <c r="J9" s="6"/>
      <c r="K9" s="6"/>
      <c r="L9" s="6"/>
      <c r="M9" s="6"/>
      <c r="N9" s="6"/>
      <c r="O9" s="16">
        <v>0</v>
      </c>
      <c r="P9" s="16">
        <v>263571</v>
      </c>
      <c r="Q9" s="16">
        <v>0</v>
      </c>
      <c r="R9" s="17">
        <v>8000</v>
      </c>
      <c r="S9" s="17">
        <v>263571</v>
      </c>
      <c r="T9" s="17">
        <v>263571</v>
      </c>
      <c r="U9" s="17">
        <v>0</v>
      </c>
      <c r="V9" s="17">
        <v>0</v>
      </c>
      <c r="W9" s="17">
        <v>0</v>
      </c>
      <c r="X9" s="17">
        <v>31000</v>
      </c>
      <c r="Y9" s="17">
        <v>0</v>
      </c>
      <c r="Z9" s="17">
        <v>18638.11</v>
      </c>
      <c r="AA9" s="17">
        <v>3788.6</v>
      </c>
      <c r="AB9" s="17">
        <v>0</v>
      </c>
      <c r="AC9" s="17">
        <v>18638.11</v>
      </c>
      <c r="AD9" s="17">
        <v>18638.11</v>
      </c>
      <c r="AE9" s="17">
        <v>18638.11</v>
      </c>
      <c r="AF9" s="17">
        <f>R9-AA9</f>
        <v>4211.3999999999996</v>
      </c>
      <c r="AG9" s="18">
        <f>SUM(AA9/R9)</f>
        <v>0.47357499999999997</v>
      </c>
      <c r="AH9" s="10">
        <v>244932.89</v>
      </c>
      <c r="AI9" s="13">
        <v>7.0713811458771994E-2</v>
      </c>
      <c r="AJ9" s="10">
        <v>12361.89</v>
      </c>
      <c r="AK9" s="13">
        <v>0.60122935483870998</v>
      </c>
      <c r="AL9" s="1"/>
    </row>
    <row r="10" spans="1:38" ht="18" outlineLevel="2" x14ac:dyDescent="0.25">
      <c r="A10" s="6"/>
      <c r="B10" s="19" t="s">
        <v>26</v>
      </c>
      <c r="C10" s="6">
        <v>1.05030100100001E+16</v>
      </c>
      <c r="D10" s="6"/>
      <c r="E10" s="6"/>
      <c r="F10" s="15"/>
      <c r="G10" s="6"/>
      <c r="H10" s="6"/>
      <c r="I10" s="15"/>
      <c r="J10" s="6"/>
      <c r="K10" s="6"/>
      <c r="L10" s="6"/>
      <c r="M10" s="6"/>
      <c r="N10" s="6"/>
      <c r="O10" s="20"/>
      <c r="P10" s="20"/>
      <c r="Q10" s="20"/>
      <c r="R10" s="21">
        <v>24983.7</v>
      </c>
      <c r="S10" s="21"/>
      <c r="T10" s="21"/>
      <c r="U10" s="21"/>
      <c r="V10" s="21"/>
      <c r="W10" s="21"/>
      <c r="X10" s="21"/>
      <c r="Y10" s="21"/>
      <c r="Z10" s="21"/>
      <c r="AA10" s="21">
        <v>25580.1</v>
      </c>
      <c r="AB10" s="21"/>
      <c r="AC10" s="21"/>
      <c r="AD10" s="21"/>
      <c r="AE10" s="21"/>
      <c r="AF10" s="23" t="s">
        <v>27</v>
      </c>
      <c r="AG10" s="18">
        <f>SUM(AA10/R10)</f>
        <v>1.0238715642598974</v>
      </c>
      <c r="AH10" s="20"/>
      <c r="AI10" s="22"/>
      <c r="AJ10" s="20"/>
      <c r="AK10" s="22"/>
      <c r="AL10" s="1"/>
    </row>
    <row r="11" spans="1:38" ht="60" customHeight="1" outlineLevel="1" x14ac:dyDescent="0.25">
      <c r="A11" s="6" t="s">
        <v>28</v>
      </c>
      <c r="B11" s="14" t="s">
        <v>29</v>
      </c>
      <c r="C11" s="6">
        <v>1.06010301000001E+16</v>
      </c>
      <c r="D11" s="6"/>
      <c r="E11" s="6"/>
      <c r="F11" s="15"/>
      <c r="G11" s="6"/>
      <c r="H11" s="6"/>
      <c r="I11" s="6"/>
      <c r="J11" s="6"/>
      <c r="K11" s="6"/>
      <c r="L11" s="6"/>
      <c r="M11" s="6"/>
      <c r="N11" s="6"/>
      <c r="O11" s="16">
        <v>0</v>
      </c>
      <c r="P11" s="16">
        <v>2050000</v>
      </c>
      <c r="Q11" s="16">
        <v>0</v>
      </c>
      <c r="R11" s="17">
        <v>480000</v>
      </c>
      <c r="S11" s="17">
        <v>2050000</v>
      </c>
      <c r="T11" s="17">
        <v>2050000</v>
      </c>
      <c r="U11" s="17">
        <v>0</v>
      </c>
      <c r="V11" s="17">
        <v>0</v>
      </c>
      <c r="W11" s="17">
        <v>0</v>
      </c>
      <c r="X11" s="17">
        <v>145000</v>
      </c>
      <c r="Y11" s="17">
        <v>0</v>
      </c>
      <c r="Z11" s="17">
        <v>171377.54</v>
      </c>
      <c r="AA11" s="17">
        <v>271166</v>
      </c>
      <c r="AB11" s="17">
        <v>0</v>
      </c>
      <c r="AC11" s="17">
        <v>171377.54</v>
      </c>
      <c r="AD11" s="17">
        <v>171377.54</v>
      </c>
      <c r="AE11" s="17">
        <v>171377.54</v>
      </c>
      <c r="AF11" s="17">
        <f>R11-AA11</f>
        <v>208834</v>
      </c>
      <c r="AG11" s="18">
        <f>AA11/R11</f>
        <v>0.5649291666666667</v>
      </c>
      <c r="AH11" s="10">
        <v>1878622.46</v>
      </c>
      <c r="AI11" s="13">
        <v>8.3598800000000001E-2</v>
      </c>
      <c r="AJ11" s="10">
        <v>-26377.54</v>
      </c>
      <c r="AK11" s="13">
        <v>1.1819140689655201</v>
      </c>
      <c r="AL11" s="1"/>
    </row>
    <row r="12" spans="1:38" ht="45" outlineLevel="1" x14ac:dyDescent="0.25">
      <c r="A12" s="6" t="s">
        <v>30</v>
      </c>
      <c r="B12" s="14" t="s">
        <v>31</v>
      </c>
      <c r="C12" s="6">
        <v>1.06060331000001E+16</v>
      </c>
      <c r="D12" s="6"/>
      <c r="E12" s="6"/>
      <c r="F12" s="15"/>
      <c r="G12" s="6"/>
      <c r="H12" s="6"/>
      <c r="I12" s="6"/>
      <c r="J12" s="6"/>
      <c r="K12" s="6"/>
      <c r="L12" s="6"/>
      <c r="M12" s="6"/>
      <c r="N12" s="6"/>
      <c r="O12" s="16">
        <v>0</v>
      </c>
      <c r="P12" s="16">
        <v>1800000</v>
      </c>
      <c r="Q12" s="16">
        <v>0</v>
      </c>
      <c r="R12" s="17">
        <v>150000</v>
      </c>
      <c r="S12" s="17">
        <v>1800000</v>
      </c>
      <c r="T12" s="17">
        <v>1800000</v>
      </c>
      <c r="U12" s="17">
        <v>0</v>
      </c>
      <c r="V12" s="17">
        <v>0</v>
      </c>
      <c r="W12" s="17">
        <v>0</v>
      </c>
      <c r="X12" s="17">
        <v>938000</v>
      </c>
      <c r="Y12" s="17">
        <v>0</v>
      </c>
      <c r="Z12" s="17">
        <v>484071.84</v>
      </c>
      <c r="AA12" s="17">
        <v>202222.14</v>
      </c>
      <c r="AB12" s="17">
        <v>0</v>
      </c>
      <c r="AC12" s="17">
        <v>484071.84</v>
      </c>
      <c r="AD12" s="17">
        <v>484071.84</v>
      </c>
      <c r="AE12" s="17">
        <v>484071.84</v>
      </c>
      <c r="AF12" s="17">
        <f>R12-AA12</f>
        <v>-52222.140000000014</v>
      </c>
      <c r="AG12" s="18">
        <f>AA12/R12</f>
        <v>1.3481476000000001</v>
      </c>
      <c r="AH12" s="10">
        <v>1315928.1599999999</v>
      </c>
      <c r="AI12" s="13">
        <v>0.26892880000000002</v>
      </c>
      <c r="AJ12" s="10">
        <v>453928.16</v>
      </c>
      <c r="AK12" s="13">
        <v>0.51606805970149305</v>
      </c>
      <c r="AL12" s="1"/>
    </row>
    <row r="13" spans="1:38" ht="45" outlineLevel="1" x14ac:dyDescent="0.25">
      <c r="A13" s="6" t="s">
        <v>32</v>
      </c>
      <c r="B13" s="14" t="s">
        <v>33</v>
      </c>
      <c r="C13" s="6">
        <v>1.06060431000001E+16</v>
      </c>
      <c r="D13" s="6"/>
      <c r="E13" s="6"/>
      <c r="F13" s="15"/>
      <c r="G13" s="6"/>
      <c r="H13" s="6"/>
      <c r="I13" s="6"/>
      <c r="J13" s="6"/>
      <c r="K13" s="6"/>
      <c r="L13" s="6"/>
      <c r="M13" s="6"/>
      <c r="N13" s="6"/>
      <c r="O13" s="16">
        <v>0</v>
      </c>
      <c r="P13" s="16">
        <v>1600000</v>
      </c>
      <c r="Q13" s="16">
        <v>0</v>
      </c>
      <c r="R13" s="17">
        <v>660000</v>
      </c>
      <c r="S13" s="17">
        <v>1600000</v>
      </c>
      <c r="T13" s="17">
        <v>1600000</v>
      </c>
      <c r="U13" s="17">
        <v>0</v>
      </c>
      <c r="V13" s="17">
        <v>0</v>
      </c>
      <c r="W13" s="17">
        <v>0</v>
      </c>
      <c r="X13" s="17">
        <v>50000</v>
      </c>
      <c r="Y13" s="17">
        <v>0</v>
      </c>
      <c r="Z13" s="17">
        <v>82946.58</v>
      </c>
      <c r="AA13" s="17">
        <v>152854.78</v>
      </c>
      <c r="AB13" s="17">
        <v>0</v>
      </c>
      <c r="AC13" s="17">
        <v>82946.58</v>
      </c>
      <c r="AD13" s="17">
        <v>82946.58</v>
      </c>
      <c r="AE13" s="17">
        <v>82946.58</v>
      </c>
      <c r="AF13" s="17">
        <f>R13-AA13</f>
        <v>507145.22</v>
      </c>
      <c r="AG13" s="18">
        <f>AA13/R13</f>
        <v>0.23159815151515151</v>
      </c>
      <c r="AH13" s="10">
        <v>1517053.42</v>
      </c>
      <c r="AI13" s="13">
        <v>5.1841612500000002E-2</v>
      </c>
      <c r="AJ13" s="10">
        <v>-32946.58</v>
      </c>
      <c r="AK13" s="13">
        <v>1.6589316000000001</v>
      </c>
      <c r="AL13" s="1"/>
    </row>
    <row r="14" spans="1:38" ht="28.5" x14ac:dyDescent="0.25">
      <c r="A14" s="6" t="s">
        <v>34</v>
      </c>
      <c r="B14" s="7" t="s">
        <v>35</v>
      </c>
      <c r="C14" s="8">
        <v>2.3E+16</v>
      </c>
      <c r="D14" s="8"/>
      <c r="E14" s="8"/>
      <c r="F14" s="9"/>
      <c r="G14" s="8"/>
      <c r="H14" s="8"/>
      <c r="I14" s="8"/>
      <c r="J14" s="8"/>
      <c r="K14" s="8"/>
      <c r="L14" s="8"/>
      <c r="M14" s="8"/>
      <c r="N14" s="8"/>
      <c r="O14" s="10">
        <v>0</v>
      </c>
      <c r="P14" s="10">
        <v>23542951.190000001</v>
      </c>
      <c r="Q14" s="10">
        <v>8481334</v>
      </c>
      <c r="R14" s="11">
        <f>SUM(R15:R33)</f>
        <v>24742349.689999998</v>
      </c>
      <c r="S14" s="11" t="s">
        <v>36</v>
      </c>
      <c r="T14" s="11" t="s">
        <v>36</v>
      </c>
      <c r="U14" s="11" t="s">
        <v>36</v>
      </c>
      <c r="V14" s="11" t="s">
        <v>36</v>
      </c>
      <c r="W14" s="11" t="s">
        <v>36</v>
      </c>
      <c r="X14" s="11" t="s">
        <v>36</v>
      </c>
      <c r="Y14" s="11" t="s">
        <v>36</v>
      </c>
      <c r="Z14" s="11" t="s">
        <v>36</v>
      </c>
      <c r="AA14" s="11">
        <f>SUM(AA15+AA16+AA17+AA18+AA19+AA20+AA21+AA22+AA23+AA24+AA25+AA26+AA27+AA28+AA29+AA30+AA31+AA32+AA33)</f>
        <v>15647091.380000001</v>
      </c>
      <c r="AB14" s="11" t="s">
        <v>36</v>
      </c>
      <c r="AC14" s="11" t="s">
        <v>36</v>
      </c>
      <c r="AD14" s="11" t="s">
        <v>36</v>
      </c>
      <c r="AE14" s="11" t="s">
        <v>36</v>
      </c>
      <c r="AF14" s="11">
        <f>SUM(R14-AA14)</f>
        <v>9095258.3099999968</v>
      </c>
      <c r="AG14" s="12">
        <f>SUM(AA14/R14)</f>
        <v>0.63240118970285242</v>
      </c>
      <c r="AH14" s="10">
        <v>26153831.100000001</v>
      </c>
      <c r="AI14" s="13">
        <v>0.18331257216735999</v>
      </c>
      <c r="AJ14" s="10">
        <v>17787.14</v>
      </c>
      <c r="AK14" s="13">
        <v>0.99697921003824097</v>
      </c>
      <c r="AL14" s="1"/>
    </row>
    <row r="15" spans="1:38" ht="75" outlineLevel="1" x14ac:dyDescent="0.25">
      <c r="A15" s="6" t="s">
        <v>37</v>
      </c>
      <c r="B15" s="14" t="s">
        <v>38</v>
      </c>
      <c r="C15" s="6">
        <v>1.11050251000001E+16</v>
      </c>
      <c r="D15" s="6"/>
      <c r="E15" s="6"/>
      <c r="F15" s="15"/>
      <c r="G15" s="6"/>
      <c r="H15" s="6"/>
      <c r="I15" s="6"/>
      <c r="J15" s="6"/>
      <c r="K15" s="6"/>
      <c r="L15" s="6"/>
      <c r="M15" s="6"/>
      <c r="N15" s="6"/>
      <c r="O15" s="16">
        <v>0</v>
      </c>
      <c r="P15" s="16">
        <v>750000</v>
      </c>
      <c r="Q15" s="16">
        <v>0</v>
      </c>
      <c r="R15" s="17">
        <v>11460</v>
      </c>
      <c r="S15" s="17">
        <v>750000</v>
      </c>
      <c r="T15" s="17">
        <v>750000</v>
      </c>
      <c r="U15" s="17">
        <v>0</v>
      </c>
      <c r="V15" s="17">
        <v>0</v>
      </c>
      <c r="W15" s="17">
        <v>0</v>
      </c>
      <c r="X15" s="17">
        <v>170000</v>
      </c>
      <c r="Y15" s="17">
        <v>0</v>
      </c>
      <c r="Z15" s="17">
        <v>255511.97</v>
      </c>
      <c r="AA15" s="17">
        <v>7176.36</v>
      </c>
      <c r="AB15" s="17">
        <v>0</v>
      </c>
      <c r="AC15" s="17">
        <v>255511.97</v>
      </c>
      <c r="AD15" s="17">
        <v>255511.97</v>
      </c>
      <c r="AE15" s="17">
        <v>255511.97</v>
      </c>
      <c r="AF15" s="17">
        <f>R15-AA15</f>
        <v>4283.6400000000003</v>
      </c>
      <c r="AG15" s="24">
        <f>AA15/R15</f>
        <v>0.62620942408376956</v>
      </c>
      <c r="AH15" s="10">
        <v>494488.03</v>
      </c>
      <c r="AI15" s="13">
        <v>0.34068262666666699</v>
      </c>
      <c r="AJ15" s="10">
        <v>-85511.97</v>
      </c>
      <c r="AK15" s="13">
        <v>1.5030115882352899</v>
      </c>
      <c r="AL15" s="1"/>
    </row>
    <row r="16" spans="1:38" ht="90" outlineLevel="1" x14ac:dyDescent="0.25">
      <c r="A16" s="6" t="s">
        <v>39</v>
      </c>
      <c r="B16" s="14" t="s">
        <v>40</v>
      </c>
      <c r="C16" s="6">
        <v>1.11050351000001E+16</v>
      </c>
      <c r="D16" s="6"/>
      <c r="E16" s="6"/>
      <c r="F16" s="15"/>
      <c r="G16" s="6"/>
      <c r="H16" s="6"/>
      <c r="I16" s="6"/>
      <c r="J16" s="6"/>
      <c r="K16" s="6"/>
      <c r="L16" s="6"/>
      <c r="M16" s="6"/>
      <c r="N16" s="6"/>
      <c r="O16" s="16">
        <v>0</v>
      </c>
      <c r="P16" s="16">
        <v>307045.68</v>
      </c>
      <c r="Q16" s="16">
        <v>0</v>
      </c>
      <c r="R16" s="17">
        <v>31276.12</v>
      </c>
      <c r="S16" s="17">
        <v>307045.68</v>
      </c>
      <c r="T16" s="17">
        <v>307045.68</v>
      </c>
      <c r="U16" s="17">
        <v>0</v>
      </c>
      <c r="V16" s="17">
        <v>0</v>
      </c>
      <c r="W16" s="17">
        <v>0</v>
      </c>
      <c r="X16" s="17">
        <v>76761.42</v>
      </c>
      <c r="Y16" s="17">
        <v>0</v>
      </c>
      <c r="Z16" s="17">
        <v>78298.210000000006</v>
      </c>
      <c r="AA16" s="17">
        <v>31276.12</v>
      </c>
      <c r="AB16" s="17">
        <v>0</v>
      </c>
      <c r="AC16" s="17">
        <v>78298.210000000006</v>
      </c>
      <c r="AD16" s="17">
        <v>78298.210000000006</v>
      </c>
      <c r="AE16" s="17">
        <v>78298.210000000006</v>
      </c>
      <c r="AF16" s="23" t="s">
        <v>27</v>
      </c>
      <c r="AG16" s="24">
        <f>AA16/R16</f>
        <v>1</v>
      </c>
      <c r="AH16" s="10">
        <v>228747.47</v>
      </c>
      <c r="AI16" s="13">
        <v>0.25500508588819698</v>
      </c>
      <c r="AJ16" s="10">
        <v>-1536.79</v>
      </c>
      <c r="AK16" s="13">
        <v>1.0200203435527899</v>
      </c>
      <c r="AL16" s="1"/>
    </row>
    <row r="17" spans="1:38" ht="48.75" customHeight="1" outlineLevel="2" x14ac:dyDescent="0.25">
      <c r="A17" s="6" t="s">
        <v>41</v>
      </c>
      <c r="B17" s="25" t="s">
        <v>42</v>
      </c>
      <c r="C17" s="6">
        <v>1.11050751000001E+16</v>
      </c>
      <c r="D17" s="6"/>
      <c r="E17" s="6"/>
      <c r="F17" s="15"/>
      <c r="G17" s="6"/>
      <c r="H17" s="6"/>
      <c r="I17" s="15"/>
      <c r="J17" s="6"/>
      <c r="K17" s="6"/>
      <c r="L17" s="6"/>
      <c r="M17" s="6"/>
      <c r="N17" s="6"/>
      <c r="O17" s="20">
        <v>0</v>
      </c>
      <c r="P17" s="20">
        <v>307045.68</v>
      </c>
      <c r="Q17" s="20">
        <v>0</v>
      </c>
      <c r="R17" s="21">
        <v>43167</v>
      </c>
      <c r="S17" s="21">
        <v>307045.68</v>
      </c>
      <c r="T17" s="21">
        <v>307045.68</v>
      </c>
      <c r="U17" s="21">
        <v>0</v>
      </c>
      <c r="V17" s="21">
        <v>0</v>
      </c>
      <c r="W17" s="21">
        <v>0</v>
      </c>
      <c r="X17" s="21">
        <v>76761.42</v>
      </c>
      <c r="Y17" s="21">
        <v>0</v>
      </c>
      <c r="Z17" s="21">
        <v>78298.210000000006</v>
      </c>
      <c r="AA17" s="21">
        <v>32066.66</v>
      </c>
      <c r="AB17" s="21">
        <v>0</v>
      </c>
      <c r="AC17" s="21">
        <v>78298.210000000006</v>
      </c>
      <c r="AD17" s="21">
        <v>78298.210000000006</v>
      </c>
      <c r="AE17" s="21">
        <v>78298.210000000006</v>
      </c>
      <c r="AF17" s="17">
        <f>R17-AA17</f>
        <v>11100.34</v>
      </c>
      <c r="AG17" s="26">
        <f>SUM(AA17/R17)</f>
        <v>0.74285125211388325</v>
      </c>
      <c r="AH17" s="20">
        <v>228747.47</v>
      </c>
      <c r="AI17" s="22">
        <v>0.25500508588819698</v>
      </c>
      <c r="AJ17" s="20">
        <v>-1536.79</v>
      </c>
      <c r="AK17" s="22">
        <v>1.0200203435527899</v>
      </c>
      <c r="AL17" s="1"/>
    </row>
    <row r="18" spans="1:38" ht="30" outlineLevel="1" x14ac:dyDescent="0.25">
      <c r="A18" s="6" t="s">
        <v>43</v>
      </c>
      <c r="B18" s="14" t="s">
        <v>44</v>
      </c>
      <c r="C18" s="6">
        <v>1.13029951000001E+16</v>
      </c>
      <c r="D18" s="6"/>
      <c r="E18" s="6"/>
      <c r="F18" s="15"/>
      <c r="G18" s="6"/>
      <c r="H18" s="6"/>
      <c r="I18" s="6"/>
      <c r="J18" s="6"/>
      <c r="K18" s="6"/>
      <c r="L18" s="6"/>
      <c r="M18" s="6"/>
      <c r="N18" s="6"/>
      <c r="O18" s="16">
        <v>0</v>
      </c>
      <c r="P18" s="16">
        <v>120000</v>
      </c>
      <c r="Q18" s="16">
        <v>0</v>
      </c>
      <c r="R18" s="17">
        <v>30000</v>
      </c>
      <c r="S18" s="17">
        <v>120000</v>
      </c>
      <c r="T18" s="17">
        <v>120000</v>
      </c>
      <c r="U18" s="17">
        <v>0</v>
      </c>
      <c r="V18" s="17">
        <v>0</v>
      </c>
      <c r="W18" s="17">
        <v>0</v>
      </c>
      <c r="X18" s="17">
        <v>30000</v>
      </c>
      <c r="Y18" s="17">
        <v>0</v>
      </c>
      <c r="Z18" s="17">
        <v>87650</v>
      </c>
      <c r="AA18" s="27" t="s">
        <v>27</v>
      </c>
      <c r="AB18" s="17">
        <v>0</v>
      </c>
      <c r="AC18" s="17">
        <v>87650</v>
      </c>
      <c r="AD18" s="17">
        <v>87650</v>
      </c>
      <c r="AE18" s="17">
        <v>87650</v>
      </c>
      <c r="AF18" s="17">
        <v>30000</v>
      </c>
      <c r="AG18" s="24">
        <v>0</v>
      </c>
      <c r="AH18" s="10">
        <v>246127.55</v>
      </c>
      <c r="AI18" s="13">
        <v>0.35658142738758403</v>
      </c>
      <c r="AJ18" s="10">
        <v>-40770.71</v>
      </c>
      <c r="AK18" s="13">
        <v>1.42632585869651</v>
      </c>
      <c r="AL18" s="1"/>
    </row>
    <row r="19" spans="1:38" ht="47.25" customHeight="1" outlineLevel="2" x14ac:dyDescent="0.25">
      <c r="A19" s="6" t="s">
        <v>45</v>
      </c>
      <c r="B19" s="19" t="s">
        <v>46</v>
      </c>
      <c r="C19" s="6">
        <v>1.13020651000001E+16</v>
      </c>
      <c r="D19" s="6"/>
      <c r="E19" s="6"/>
      <c r="F19" s="15"/>
      <c r="G19" s="6"/>
      <c r="H19" s="6"/>
      <c r="I19" s="15"/>
      <c r="J19" s="6"/>
      <c r="K19" s="6"/>
      <c r="L19" s="6"/>
      <c r="M19" s="6"/>
      <c r="N19" s="6"/>
      <c r="O19" s="20">
        <v>0</v>
      </c>
      <c r="P19" s="20">
        <v>200000</v>
      </c>
      <c r="Q19" s="20">
        <v>0</v>
      </c>
      <c r="R19" s="28">
        <v>163477.39000000001</v>
      </c>
      <c r="S19" s="28">
        <v>200000</v>
      </c>
      <c r="T19" s="28">
        <v>200000</v>
      </c>
      <c r="U19" s="28">
        <v>0</v>
      </c>
      <c r="V19" s="28">
        <v>0</v>
      </c>
      <c r="W19" s="28">
        <v>0</v>
      </c>
      <c r="X19" s="28">
        <v>40000</v>
      </c>
      <c r="Y19" s="28">
        <v>0</v>
      </c>
      <c r="Z19" s="28">
        <v>20243.53</v>
      </c>
      <c r="AA19" s="28">
        <v>163176.39000000001</v>
      </c>
      <c r="AB19" s="28">
        <v>0</v>
      </c>
      <c r="AC19" s="28">
        <v>20243.53</v>
      </c>
      <c r="AD19" s="28">
        <v>20243.53</v>
      </c>
      <c r="AE19" s="28">
        <v>20243.53</v>
      </c>
      <c r="AF19" s="29">
        <f>R19-AA19</f>
        <v>301</v>
      </c>
      <c r="AG19" s="30">
        <f>SUM(AA19/R19)</f>
        <v>0.99815876678726034</v>
      </c>
      <c r="AH19" s="20">
        <v>179756.47</v>
      </c>
      <c r="AI19" s="22">
        <v>0.10121765000000001</v>
      </c>
      <c r="AJ19" s="20">
        <v>19756.47</v>
      </c>
      <c r="AK19" s="22">
        <v>0.50608825000000002</v>
      </c>
      <c r="AL19" s="1"/>
    </row>
    <row r="20" spans="1:38" ht="33" customHeight="1" x14ac:dyDescent="0.25">
      <c r="A20" s="6" t="s">
        <v>47</v>
      </c>
      <c r="B20" s="14" t="s">
        <v>48</v>
      </c>
      <c r="C20" s="31">
        <v>1.13029951000001E+16</v>
      </c>
      <c r="D20" s="6"/>
      <c r="E20" s="6"/>
      <c r="F20" s="15"/>
      <c r="G20" s="6"/>
      <c r="H20" s="6"/>
      <c r="I20" s="6"/>
      <c r="J20" s="6"/>
      <c r="K20" s="6"/>
      <c r="L20" s="6"/>
      <c r="M20" s="6"/>
      <c r="N20" s="6"/>
      <c r="O20" s="16"/>
      <c r="P20" s="16"/>
      <c r="Q20" s="16"/>
      <c r="R20" s="29">
        <v>6520.06</v>
      </c>
      <c r="S20" s="29"/>
      <c r="T20" s="29"/>
      <c r="U20" s="29"/>
      <c r="V20" s="29"/>
      <c r="W20" s="29"/>
      <c r="X20" s="29"/>
      <c r="Y20" s="29"/>
      <c r="Z20" s="29"/>
      <c r="AA20" s="29">
        <v>6520.06</v>
      </c>
      <c r="AB20" s="29"/>
      <c r="AC20" s="29"/>
      <c r="AD20" s="29"/>
      <c r="AE20" s="29"/>
      <c r="AF20" s="29">
        <v>0</v>
      </c>
      <c r="AG20" s="32">
        <f>SUM(AA20/R20)</f>
        <v>1</v>
      </c>
      <c r="AH20" s="10">
        <v>451575.71</v>
      </c>
      <c r="AI20" s="13">
        <v>0.26929496763754002</v>
      </c>
      <c r="AJ20" s="10">
        <v>-11927.29</v>
      </c>
      <c r="AK20" s="13">
        <v>1.0772007870703</v>
      </c>
      <c r="AL20" s="1"/>
    </row>
    <row r="21" spans="1:38" ht="96" customHeight="1" x14ac:dyDescent="0.25">
      <c r="A21" s="6"/>
      <c r="B21" s="14" t="s">
        <v>49</v>
      </c>
      <c r="C21" s="31">
        <v>1.14020501000004E+16</v>
      </c>
      <c r="D21" s="6"/>
      <c r="E21" s="6"/>
      <c r="F21" s="15"/>
      <c r="G21" s="6"/>
      <c r="H21" s="6"/>
      <c r="I21" s="6"/>
      <c r="J21" s="6"/>
      <c r="K21" s="6"/>
      <c r="L21" s="6"/>
      <c r="M21" s="6"/>
      <c r="N21" s="6"/>
      <c r="O21" s="16"/>
      <c r="P21" s="16"/>
      <c r="Q21" s="16"/>
      <c r="R21" s="29">
        <v>14100</v>
      </c>
      <c r="S21" s="29"/>
      <c r="T21" s="29"/>
      <c r="U21" s="29"/>
      <c r="V21" s="29"/>
      <c r="W21" s="29"/>
      <c r="X21" s="29"/>
      <c r="Y21" s="29"/>
      <c r="Z21" s="29"/>
      <c r="AA21" s="29">
        <v>14100</v>
      </c>
      <c r="AB21" s="29"/>
      <c r="AC21" s="29"/>
      <c r="AD21" s="29"/>
      <c r="AE21" s="29"/>
      <c r="AF21" s="29">
        <f>SUM(R21-AA21)</f>
        <v>0</v>
      </c>
      <c r="AG21" s="33">
        <v>0</v>
      </c>
      <c r="AH21" s="10"/>
      <c r="AI21" s="13"/>
      <c r="AJ21" s="10"/>
      <c r="AK21" s="13"/>
      <c r="AL21" s="1"/>
    </row>
    <row r="22" spans="1:38" ht="106.5" customHeight="1" x14ac:dyDescent="0.25">
      <c r="A22" s="6"/>
      <c r="B22" s="14" t="s">
        <v>50</v>
      </c>
      <c r="C22" s="31">
        <v>1.14020531000004E+16</v>
      </c>
      <c r="D22" s="6"/>
      <c r="E22" s="6"/>
      <c r="F22" s="15"/>
      <c r="G22" s="6"/>
      <c r="H22" s="6"/>
      <c r="I22" s="6"/>
      <c r="J22" s="6"/>
      <c r="K22" s="6"/>
      <c r="L22" s="6"/>
      <c r="M22" s="6"/>
      <c r="N22" s="6"/>
      <c r="O22" s="16"/>
      <c r="P22" s="16"/>
      <c r="Q22" s="16"/>
      <c r="R22" s="29">
        <v>1928000</v>
      </c>
      <c r="S22" s="29"/>
      <c r="T22" s="29"/>
      <c r="U22" s="29"/>
      <c r="V22" s="29"/>
      <c r="W22" s="29"/>
      <c r="X22" s="29"/>
      <c r="Y22" s="29"/>
      <c r="Z22" s="29"/>
      <c r="AA22" s="29">
        <v>0</v>
      </c>
      <c r="AB22" s="29"/>
      <c r="AC22" s="29"/>
      <c r="AD22" s="29"/>
      <c r="AE22" s="29"/>
      <c r="AF22" s="34">
        <v>0</v>
      </c>
      <c r="AG22" s="32">
        <v>0</v>
      </c>
      <c r="AH22" s="10"/>
      <c r="AI22" s="13"/>
      <c r="AJ22" s="10"/>
      <c r="AK22" s="13"/>
      <c r="AL22" s="1"/>
    </row>
    <row r="23" spans="1:38" ht="60.75" customHeight="1" x14ac:dyDescent="0.25">
      <c r="A23" s="6"/>
      <c r="B23" s="14" t="s">
        <v>51</v>
      </c>
      <c r="C23" s="31">
        <v>1.14060251000004E+16</v>
      </c>
      <c r="D23" s="6"/>
      <c r="E23" s="6"/>
      <c r="F23" s="15"/>
      <c r="G23" s="6"/>
      <c r="H23" s="6"/>
      <c r="I23" s="6"/>
      <c r="J23" s="6"/>
      <c r="K23" s="6"/>
      <c r="L23" s="6"/>
      <c r="M23" s="6"/>
      <c r="N23" s="6"/>
      <c r="O23" s="16"/>
      <c r="P23" s="16"/>
      <c r="Q23" s="16"/>
      <c r="R23" s="29">
        <v>3908.95</v>
      </c>
      <c r="S23" s="29"/>
      <c r="T23" s="29"/>
      <c r="U23" s="29"/>
      <c r="V23" s="29"/>
      <c r="W23" s="29"/>
      <c r="X23" s="29"/>
      <c r="Y23" s="29"/>
      <c r="Z23" s="29"/>
      <c r="AA23" s="35" t="s">
        <v>27</v>
      </c>
      <c r="AB23" s="29"/>
      <c r="AC23" s="29"/>
      <c r="AD23" s="29"/>
      <c r="AE23" s="29"/>
      <c r="AF23" s="29">
        <f>SUM(AA23-R23)</f>
        <v>-3908.95</v>
      </c>
      <c r="AG23" s="32">
        <f t="shared" ref="AG23:AG32" si="1">SUM(AA23/R23)</f>
        <v>0</v>
      </c>
      <c r="AH23" s="10"/>
      <c r="AI23" s="13"/>
      <c r="AJ23" s="10"/>
      <c r="AK23" s="13"/>
      <c r="AL23" s="1"/>
    </row>
    <row r="24" spans="1:38" ht="14.25" customHeight="1" outlineLevel="2" x14ac:dyDescent="0.25">
      <c r="A24" s="6"/>
      <c r="B24" s="19" t="s">
        <v>52</v>
      </c>
      <c r="C24" s="6">
        <v>1.17050501000001E+16</v>
      </c>
      <c r="D24" s="6"/>
      <c r="E24" s="6"/>
      <c r="F24" s="15"/>
      <c r="G24" s="6"/>
      <c r="H24" s="6"/>
      <c r="I24" s="15"/>
      <c r="J24" s="6"/>
      <c r="K24" s="6"/>
      <c r="L24" s="6"/>
      <c r="M24" s="6"/>
      <c r="N24" s="6"/>
      <c r="O24" s="20"/>
      <c r="P24" s="20"/>
      <c r="Q24" s="20"/>
      <c r="R24" s="21">
        <v>4800</v>
      </c>
      <c r="S24" s="21"/>
      <c r="T24" s="21"/>
      <c r="U24" s="21"/>
      <c r="V24" s="21"/>
      <c r="W24" s="21"/>
      <c r="X24" s="21"/>
      <c r="Y24" s="21"/>
      <c r="Z24" s="21"/>
      <c r="AA24" s="21">
        <v>2800</v>
      </c>
      <c r="AB24" s="21"/>
      <c r="AC24" s="21"/>
      <c r="AD24" s="21"/>
      <c r="AE24" s="21"/>
      <c r="AF24" s="17">
        <f>R24-AA24</f>
        <v>2000</v>
      </c>
      <c r="AG24" s="36">
        <f t="shared" si="1"/>
        <v>0.58333333333333337</v>
      </c>
      <c r="AH24" s="20"/>
      <c r="AI24" s="22"/>
      <c r="AJ24" s="20"/>
      <c r="AK24" s="22"/>
      <c r="AL24" s="1"/>
    </row>
    <row r="25" spans="1:38" ht="52.5" customHeight="1" outlineLevel="2" x14ac:dyDescent="0.25">
      <c r="A25" s="6"/>
      <c r="B25" s="19" t="s">
        <v>53</v>
      </c>
      <c r="C25" s="31">
        <v>2.02150011000001E+16</v>
      </c>
      <c r="D25" s="6"/>
      <c r="E25" s="6"/>
      <c r="F25" s="15"/>
      <c r="G25" s="6"/>
      <c r="H25" s="6"/>
      <c r="I25" s="15"/>
      <c r="J25" s="6"/>
      <c r="K25" s="6"/>
      <c r="L25" s="6"/>
      <c r="M25" s="6"/>
      <c r="N25" s="6"/>
      <c r="O25" s="20"/>
      <c r="P25" s="20"/>
      <c r="Q25" s="20"/>
      <c r="R25" s="28">
        <v>10111400</v>
      </c>
      <c r="S25" s="28"/>
      <c r="T25" s="28"/>
      <c r="U25" s="28"/>
      <c r="V25" s="28"/>
      <c r="W25" s="28"/>
      <c r="X25" s="28"/>
      <c r="Y25" s="28"/>
      <c r="Z25" s="28"/>
      <c r="AA25" s="28">
        <v>7583552</v>
      </c>
      <c r="AB25" s="28"/>
      <c r="AC25" s="28"/>
      <c r="AD25" s="28"/>
      <c r="AE25" s="28"/>
      <c r="AF25" s="29">
        <f>R25-AA25</f>
        <v>2527848</v>
      </c>
      <c r="AG25" s="36">
        <f t="shared" si="1"/>
        <v>0.75000019779654648</v>
      </c>
      <c r="AH25" s="20"/>
      <c r="AI25" s="22"/>
      <c r="AJ25" s="20"/>
      <c r="AK25" s="22"/>
      <c r="AL25" s="1"/>
    </row>
    <row r="26" spans="1:38" ht="49.5" customHeight="1" outlineLevel="2" x14ac:dyDescent="0.25">
      <c r="A26" s="6"/>
      <c r="B26" s="19" t="s">
        <v>54</v>
      </c>
      <c r="C26" s="31">
        <v>2.02150021000001E+16</v>
      </c>
      <c r="D26" s="6"/>
      <c r="E26" s="6"/>
      <c r="F26" s="15"/>
      <c r="G26" s="6"/>
      <c r="H26" s="6"/>
      <c r="I26" s="15"/>
      <c r="J26" s="6"/>
      <c r="K26" s="6"/>
      <c r="L26" s="6"/>
      <c r="M26" s="6"/>
      <c r="N26" s="6"/>
      <c r="O26" s="20"/>
      <c r="P26" s="20"/>
      <c r="Q26" s="20"/>
      <c r="R26" s="37">
        <v>324430</v>
      </c>
      <c r="S26" s="21"/>
      <c r="T26" s="21"/>
      <c r="U26" s="21"/>
      <c r="V26" s="21"/>
      <c r="W26" s="21"/>
      <c r="X26" s="21"/>
      <c r="Y26" s="21"/>
      <c r="Z26" s="21"/>
      <c r="AA26" s="37">
        <v>243325</v>
      </c>
      <c r="AB26" s="21"/>
      <c r="AC26" s="21"/>
      <c r="AD26" s="21"/>
      <c r="AE26" s="21"/>
      <c r="AF26" s="29">
        <f>R26-AA26</f>
        <v>81105</v>
      </c>
      <c r="AG26" s="36">
        <f t="shared" si="1"/>
        <v>0.75000770582251952</v>
      </c>
      <c r="AH26" s="20"/>
      <c r="AI26" s="22"/>
      <c r="AJ26" s="20"/>
      <c r="AK26" s="22"/>
      <c r="AL26" s="1"/>
    </row>
    <row r="27" spans="1:38" ht="61.5" customHeight="1" outlineLevel="2" x14ac:dyDescent="0.25">
      <c r="A27" s="6"/>
      <c r="B27" s="19" t="s">
        <v>55</v>
      </c>
      <c r="C27" s="31">
        <v>2.02254671000001E+16</v>
      </c>
      <c r="D27" s="6"/>
      <c r="E27" s="6"/>
      <c r="F27" s="15"/>
      <c r="G27" s="6"/>
      <c r="H27" s="6"/>
      <c r="I27" s="15"/>
      <c r="J27" s="6"/>
      <c r="K27" s="6"/>
      <c r="L27" s="6"/>
      <c r="M27" s="6"/>
      <c r="N27" s="6"/>
      <c r="O27" s="20"/>
      <c r="P27" s="20"/>
      <c r="Q27" s="20"/>
      <c r="R27" s="37">
        <v>700000</v>
      </c>
      <c r="S27" s="21"/>
      <c r="T27" s="21"/>
      <c r="U27" s="21"/>
      <c r="V27" s="21"/>
      <c r="W27" s="21"/>
      <c r="X27" s="21"/>
      <c r="Y27" s="21"/>
      <c r="Z27" s="21"/>
      <c r="AA27" s="38" t="s">
        <v>56</v>
      </c>
      <c r="AB27" s="21"/>
      <c r="AC27" s="21"/>
      <c r="AD27" s="21"/>
      <c r="AE27" s="21"/>
      <c r="AF27" s="39">
        <f>SUM(AA27/R27)</f>
        <v>0.99999998571428572</v>
      </c>
      <c r="AG27" s="40">
        <f t="shared" si="1"/>
        <v>0.99999998571428572</v>
      </c>
      <c r="AH27" s="20"/>
      <c r="AI27" s="22"/>
      <c r="AJ27" s="20"/>
      <c r="AK27" s="22"/>
      <c r="AL27" s="1"/>
    </row>
    <row r="28" spans="1:38" ht="32.25" customHeight="1" outlineLevel="2" x14ac:dyDescent="0.25">
      <c r="A28" s="6"/>
      <c r="B28" s="19" t="s">
        <v>57</v>
      </c>
      <c r="C28" s="31">
        <v>2.02255191000001E+16</v>
      </c>
      <c r="D28" s="6"/>
      <c r="E28" s="6"/>
      <c r="F28" s="15"/>
      <c r="G28" s="6"/>
      <c r="H28" s="6"/>
      <c r="I28" s="15"/>
      <c r="J28" s="6"/>
      <c r="K28" s="6"/>
      <c r="L28" s="6"/>
      <c r="M28" s="6"/>
      <c r="N28" s="6"/>
      <c r="O28" s="20"/>
      <c r="P28" s="20"/>
      <c r="Q28" s="20"/>
      <c r="R28" s="37">
        <v>7082409</v>
      </c>
      <c r="S28" s="21"/>
      <c r="T28" s="21"/>
      <c r="U28" s="21"/>
      <c r="V28" s="21"/>
      <c r="W28" s="21"/>
      <c r="X28" s="21"/>
      <c r="Y28" s="21"/>
      <c r="Z28" s="21"/>
      <c r="AA28" s="37">
        <v>3766735.74</v>
      </c>
      <c r="AB28" s="21"/>
      <c r="AC28" s="21"/>
      <c r="AD28" s="21"/>
      <c r="AE28" s="21"/>
      <c r="AF28" s="29">
        <f>SUM(R28-AA28)</f>
        <v>3315673.26</v>
      </c>
      <c r="AG28" s="30">
        <f t="shared" si="1"/>
        <v>0.53184385990698935</v>
      </c>
      <c r="AH28" s="20"/>
      <c r="AI28" s="22"/>
      <c r="AJ28" s="20"/>
      <c r="AK28" s="22"/>
      <c r="AL28" s="1"/>
    </row>
    <row r="29" spans="1:38" ht="49.5" customHeight="1" outlineLevel="2" x14ac:dyDescent="0.25">
      <c r="A29" s="6"/>
      <c r="B29" s="19" t="s">
        <v>58</v>
      </c>
      <c r="C29" s="31">
        <v>2.02255761000001E+16</v>
      </c>
      <c r="D29" s="6"/>
      <c r="E29" s="6"/>
      <c r="F29" s="15"/>
      <c r="G29" s="6"/>
      <c r="H29" s="6"/>
      <c r="I29" s="15"/>
      <c r="J29" s="6"/>
      <c r="K29" s="6"/>
      <c r="L29" s="6"/>
      <c r="M29" s="6"/>
      <c r="N29" s="6"/>
      <c r="O29" s="20"/>
      <c r="P29" s="20"/>
      <c r="Q29" s="20"/>
      <c r="R29" s="37">
        <v>350000</v>
      </c>
      <c r="S29" s="21"/>
      <c r="T29" s="21"/>
      <c r="U29" s="21"/>
      <c r="V29" s="21"/>
      <c r="W29" s="21"/>
      <c r="X29" s="21"/>
      <c r="Y29" s="21"/>
      <c r="Z29" s="21"/>
      <c r="AA29" s="38" t="s">
        <v>59</v>
      </c>
      <c r="AB29" s="21"/>
      <c r="AC29" s="21"/>
      <c r="AD29" s="21"/>
      <c r="AE29" s="21"/>
      <c r="AF29" s="29">
        <f>SUM(R29-AA29)</f>
        <v>318573.83</v>
      </c>
      <c r="AG29" s="30">
        <f t="shared" si="1"/>
        <v>8.9789057142857134E-2</v>
      </c>
      <c r="AH29" s="20"/>
      <c r="AI29" s="22"/>
      <c r="AJ29" s="20"/>
      <c r="AK29" s="22"/>
      <c r="AL29" s="1"/>
    </row>
    <row r="30" spans="1:38" ht="22.5" customHeight="1" outlineLevel="2" x14ac:dyDescent="0.25">
      <c r="A30" s="6"/>
      <c r="B30" s="19" t="s">
        <v>60</v>
      </c>
      <c r="C30" s="6">
        <v>2.02299991000001E+16</v>
      </c>
      <c r="D30" s="6"/>
      <c r="E30" s="6"/>
      <c r="F30" s="15"/>
      <c r="G30" s="6"/>
      <c r="H30" s="6"/>
      <c r="I30" s="15"/>
      <c r="J30" s="6"/>
      <c r="K30" s="6"/>
      <c r="L30" s="6"/>
      <c r="M30" s="6"/>
      <c r="N30" s="6"/>
      <c r="O30" s="20"/>
      <c r="P30" s="20"/>
      <c r="Q30" s="20"/>
      <c r="R30" s="21">
        <v>819420</v>
      </c>
      <c r="S30" s="21"/>
      <c r="T30" s="21"/>
      <c r="U30" s="21"/>
      <c r="V30" s="21"/>
      <c r="W30" s="21"/>
      <c r="X30" s="21"/>
      <c r="Y30" s="21"/>
      <c r="Z30" s="21"/>
      <c r="AA30" s="21">
        <v>614565</v>
      </c>
      <c r="AB30" s="21"/>
      <c r="AC30" s="21"/>
      <c r="AD30" s="21"/>
      <c r="AE30" s="21"/>
      <c r="AF30" s="17">
        <f>SUM(R30-AA30)</f>
        <v>204855</v>
      </c>
      <c r="AG30" s="26">
        <f t="shared" si="1"/>
        <v>0.75</v>
      </c>
      <c r="AH30" s="20"/>
      <c r="AI30" s="22"/>
      <c r="AJ30" s="20"/>
      <c r="AK30" s="22"/>
      <c r="AL30" s="1"/>
    </row>
    <row r="31" spans="1:38" ht="61.5" customHeight="1" outlineLevel="2" x14ac:dyDescent="0.25">
      <c r="A31" s="6"/>
      <c r="B31" s="19" t="s">
        <v>61</v>
      </c>
      <c r="C31" s="6">
        <v>2.02351181000001E+16</v>
      </c>
      <c r="D31" s="6"/>
      <c r="E31" s="6"/>
      <c r="F31" s="15"/>
      <c r="G31" s="6"/>
      <c r="H31" s="6"/>
      <c r="I31" s="15"/>
      <c r="J31" s="6"/>
      <c r="K31" s="6"/>
      <c r="L31" s="6"/>
      <c r="M31" s="6"/>
      <c r="N31" s="6"/>
      <c r="O31" s="20"/>
      <c r="P31" s="20"/>
      <c r="Q31" s="20"/>
      <c r="R31" s="21">
        <v>232400</v>
      </c>
      <c r="S31" s="21"/>
      <c r="T31" s="21"/>
      <c r="U31" s="21"/>
      <c r="V31" s="21"/>
      <c r="W31" s="21"/>
      <c r="X31" s="21"/>
      <c r="Y31" s="21"/>
      <c r="Z31" s="21"/>
      <c r="AA31" s="21">
        <v>154545</v>
      </c>
      <c r="AB31" s="21"/>
      <c r="AC31" s="21"/>
      <c r="AD31" s="21"/>
      <c r="AE31" s="21"/>
      <c r="AF31" s="17">
        <f>SUM(R31-AA31)</f>
        <v>77855</v>
      </c>
      <c r="AG31" s="26">
        <f t="shared" si="1"/>
        <v>0.66499569707401029</v>
      </c>
      <c r="AH31" s="20"/>
      <c r="AI31" s="22"/>
      <c r="AJ31" s="20"/>
      <c r="AK31" s="22"/>
      <c r="AL31" s="1"/>
    </row>
    <row r="32" spans="1:38" ht="67.5" customHeight="1" outlineLevel="2" x14ac:dyDescent="0.25">
      <c r="A32" s="6"/>
      <c r="B32" s="19" t="s">
        <v>62</v>
      </c>
      <c r="C32" s="6">
        <v>2.02400141000001E+16</v>
      </c>
      <c r="D32" s="6"/>
      <c r="E32" s="6"/>
      <c r="F32" s="15"/>
      <c r="G32" s="6"/>
      <c r="H32" s="6"/>
      <c r="I32" s="15"/>
      <c r="J32" s="6"/>
      <c r="K32" s="6"/>
      <c r="L32" s="6"/>
      <c r="M32" s="6"/>
      <c r="N32" s="6"/>
      <c r="O32" s="20"/>
      <c r="P32" s="20"/>
      <c r="Q32" s="20"/>
      <c r="R32" s="21">
        <v>2885581.17</v>
      </c>
      <c r="S32" s="21"/>
      <c r="T32" s="21"/>
      <c r="U32" s="21"/>
      <c r="V32" s="21"/>
      <c r="W32" s="21"/>
      <c r="X32" s="21"/>
      <c r="Y32" s="21"/>
      <c r="Z32" s="21"/>
      <c r="AA32" s="21">
        <v>2660495.38</v>
      </c>
      <c r="AB32" s="21"/>
      <c r="AC32" s="21"/>
      <c r="AD32" s="21"/>
      <c r="AE32" s="21"/>
      <c r="AF32" s="17">
        <f>SUM(R32-AA32)</f>
        <v>225085.79000000004</v>
      </c>
      <c r="AG32" s="26">
        <f t="shared" si="1"/>
        <v>0.9219963755169639</v>
      </c>
      <c r="AH32" s="20"/>
      <c r="AI32" s="22"/>
      <c r="AJ32" s="20"/>
      <c r="AK32" s="22"/>
      <c r="AL32" s="1"/>
    </row>
    <row r="33" spans="1:38" ht="61.5" customHeight="1" outlineLevel="2" x14ac:dyDescent="0.25">
      <c r="A33" s="6"/>
      <c r="B33" s="19" t="s">
        <v>63</v>
      </c>
      <c r="C33" s="6">
        <v>2.19600101000001E+16</v>
      </c>
      <c r="D33" s="6"/>
      <c r="E33" s="6"/>
      <c r="F33" s="15"/>
      <c r="G33" s="6"/>
      <c r="H33" s="6"/>
      <c r="I33" s="15"/>
      <c r="J33" s="6"/>
      <c r="K33" s="6"/>
      <c r="L33" s="6"/>
      <c r="M33" s="6"/>
      <c r="N33" s="6"/>
      <c r="O33" s="20"/>
      <c r="P33" s="20"/>
      <c r="Q33" s="20"/>
      <c r="R33" s="21"/>
      <c r="S33" s="21"/>
      <c r="T33" s="21"/>
      <c r="U33" s="21"/>
      <c r="V33" s="21"/>
      <c r="W33" s="21"/>
      <c r="X33" s="21"/>
      <c r="Y33" s="21"/>
      <c r="Z33" s="21"/>
      <c r="AA33" s="21">
        <v>-364668.49</v>
      </c>
      <c r="AB33" s="21"/>
      <c r="AC33" s="21"/>
      <c r="AD33" s="21"/>
      <c r="AE33" s="21"/>
      <c r="AF33" s="17">
        <v>364668.49</v>
      </c>
      <c r="AG33" s="26"/>
      <c r="AH33" s="20"/>
      <c r="AI33" s="22"/>
      <c r="AJ33" s="20"/>
      <c r="AK33" s="22"/>
      <c r="AL33" s="1"/>
    </row>
    <row r="34" spans="1:38" ht="12.75" customHeight="1" x14ac:dyDescent="0.25">
      <c r="A34" s="56" t="s">
        <v>64</v>
      </c>
      <c r="B34" s="56"/>
      <c r="C34" s="56"/>
      <c r="D34" s="56"/>
      <c r="E34" s="56"/>
      <c r="F34" s="56"/>
      <c r="G34" s="56"/>
      <c r="H34" s="56"/>
      <c r="I34" s="41"/>
      <c r="J34" s="41"/>
      <c r="K34" s="41"/>
      <c r="L34" s="41"/>
      <c r="M34" s="41"/>
      <c r="N34" s="41"/>
      <c r="O34" s="42">
        <v>0</v>
      </c>
      <c r="P34" s="42">
        <v>102365709.93000001</v>
      </c>
      <c r="Q34" s="42">
        <v>8481334</v>
      </c>
      <c r="R34" s="43">
        <f>SUM(R14+R6)</f>
        <v>26292833.389999997</v>
      </c>
      <c r="S34" s="43" t="e">
        <f t="shared" ref="S34:AF34" si="2">SUM(S6+S14)</f>
        <v>#VALUE!</v>
      </c>
      <c r="T34" s="43" t="e">
        <f t="shared" si="2"/>
        <v>#VALUE!</v>
      </c>
      <c r="U34" s="43" t="e">
        <f t="shared" si="2"/>
        <v>#VALUE!</v>
      </c>
      <c r="V34" s="43" t="e">
        <f t="shared" si="2"/>
        <v>#VALUE!</v>
      </c>
      <c r="W34" s="43" t="e">
        <f t="shared" si="2"/>
        <v>#VALUE!</v>
      </c>
      <c r="X34" s="43" t="e">
        <f t="shared" si="2"/>
        <v>#VALUE!</v>
      </c>
      <c r="Y34" s="43" t="e">
        <f t="shared" si="2"/>
        <v>#VALUE!</v>
      </c>
      <c r="Z34" s="43" t="e">
        <f t="shared" si="2"/>
        <v>#VALUE!</v>
      </c>
      <c r="AA34" s="43">
        <f t="shared" si="2"/>
        <v>16458415.710000001</v>
      </c>
      <c r="AB34" s="43" t="e">
        <f t="shared" si="2"/>
        <v>#VALUE!</v>
      </c>
      <c r="AC34" s="43" t="e">
        <f t="shared" si="2"/>
        <v>#VALUE!</v>
      </c>
      <c r="AD34" s="43" t="e">
        <f t="shared" si="2"/>
        <v>#VALUE!</v>
      </c>
      <c r="AE34" s="43" t="e">
        <f t="shared" si="2"/>
        <v>#VALUE!</v>
      </c>
      <c r="AF34" s="43">
        <f t="shared" si="2"/>
        <v>9834417.679999996</v>
      </c>
      <c r="AG34" s="44">
        <f>AA34/R34</f>
        <v>0.62596584650552201</v>
      </c>
      <c r="AH34" s="42">
        <v>86881871.219999999</v>
      </c>
      <c r="AI34" s="45">
        <v>0.21620037720747901</v>
      </c>
      <c r="AJ34" s="42">
        <v>2378683.7000000002</v>
      </c>
      <c r="AK34" s="45">
        <v>0.90970632154307296</v>
      </c>
      <c r="AL34" s="1"/>
    </row>
    <row r="35" spans="1:38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5" customHeight="1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46"/>
      <c r="AD36" s="46"/>
      <c r="AE36" s="46"/>
      <c r="AF36" s="46"/>
      <c r="AG36" s="46"/>
      <c r="AH36" s="46"/>
      <c r="AI36" s="46"/>
      <c r="AJ36" s="46"/>
      <c r="AK36" s="46"/>
      <c r="AL36" s="1"/>
    </row>
  </sheetData>
  <mergeCells count="30">
    <mergeCell ref="A34:H34"/>
    <mergeCell ref="A36:AB36"/>
    <mergeCell ref="X4:X5"/>
    <mergeCell ref="Y4:AA4"/>
    <mergeCell ref="AB4:AD4"/>
    <mergeCell ref="AF4:AG4"/>
    <mergeCell ref="AH4:AI4"/>
    <mergeCell ref="AJ4:AK4"/>
    <mergeCell ref="R4:R5"/>
    <mergeCell ref="S4:S5"/>
    <mergeCell ref="T4:T5"/>
    <mergeCell ref="U4:U5"/>
    <mergeCell ref="V4:V5"/>
    <mergeCell ref="W4:W5"/>
    <mergeCell ref="L4:L5"/>
    <mergeCell ref="M4:M5"/>
    <mergeCell ref="N4:N5"/>
    <mergeCell ref="O4:O5"/>
    <mergeCell ref="P4:P5"/>
    <mergeCell ref="Q4:Q5"/>
    <mergeCell ref="A1:AK1"/>
    <mergeCell ref="A2:AI2"/>
    <mergeCell ref="A3:AK3"/>
    <mergeCell ref="A4:A5"/>
    <mergeCell ref="B4:B5"/>
    <mergeCell ref="C4:C5"/>
    <mergeCell ref="D4:D5"/>
    <mergeCell ref="E4:E5"/>
    <mergeCell ref="F4:H4"/>
    <mergeCell ref="I4:K4"/>
  </mergeCells>
  <pageMargins left="0.39370078740157505" right="0.39370078740157505" top="0.98385826771653595" bottom="0.98385826771653595" header="0.59015748031496096" footer="0.59015748031496096"/>
  <pageSetup paperSize="0" scale="76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Алёна Викторовна</dc:creator>
  <cp:lastModifiedBy>Алёна Викторовна</cp:lastModifiedBy>
  <cp:revision>1</cp:revision>
  <cp:lastPrinted>2021-10-28T08:09:37Z</cp:lastPrinted>
  <dcterms:created xsi:type="dcterms:W3CDTF">2021-11-02T12:14:38Z</dcterms:created>
  <dcterms:modified xsi:type="dcterms:W3CDTF">2021-11-02T12:14:39Z</dcterms:modified>
</cp:coreProperties>
</file>