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е\НПА\2022 год\постановления\отчет об испол бюдж2 кв -\"/>
    </mc:Choice>
  </mc:AlternateContent>
  <bookViews>
    <workbookView xWindow="0" yWindow="0" windowWidth="19200" windowHeight="11520"/>
  </bookViews>
  <sheets>
    <sheet name="Документ" sheetId="2" r:id="rId1"/>
  </sheets>
  <definedNames>
    <definedName name="_xlnm.Print_Titles" localSheetId="0">Документ!$4:$5</definedName>
  </definedNames>
  <calcPr calcId="152511"/>
</workbook>
</file>

<file path=xl/calcChain.xml><?xml version="1.0" encoding="utf-8"?>
<calcChain xmlns="http://schemas.openxmlformats.org/spreadsheetml/2006/main">
  <c r="AA6" i="2" l="1"/>
  <c r="R6" i="2"/>
  <c r="AG10" i="2" l="1"/>
  <c r="AA15" i="2" l="1"/>
  <c r="AG28" i="2"/>
  <c r="R15" i="2" l="1"/>
  <c r="AG24" i="2"/>
  <c r="AF24" i="2"/>
  <c r="AG17" i="2"/>
  <c r="AG20" i="2"/>
  <c r="AG21" i="2"/>
  <c r="AF27" i="2"/>
  <c r="AG27" i="2"/>
  <c r="AG26" i="2"/>
  <c r="AF26" i="2"/>
  <c r="AG25" i="2"/>
  <c r="AF25" i="2"/>
  <c r="AF15" i="2" l="1"/>
  <c r="AG15" i="2"/>
  <c r="AG23" i="2"/>
  <c r="AF23" i="2"/>
  <c r="AG22" i="2"/>
  <c r="AF22" i="2"/>
  <c r="AG11" i="2" l="1"/>
  <c r="AG9" i="2"/>
  <c r="AF8" i="2"/>
  <c r="AG8" i="2"/>
  <c r="AF21" i="2" l="1"/>
  <c r="AF11" i="2"/>
  <c r="S15" i="2" l="1"/>
  <c r="T15" i="2"/>
  <c r="U15" i="2"/>
  <c r="V15" i="2"/>
  <c r="W15" i="2"/>
  <c r="X15" i="2"/>
  <c r="Y15" i="2"/>
  <c r="Z15" i="2"/>
  <c r="AB15" i="2"/>
  <c r="AC15" i="2"/>
  <c r="AD15" i="2"/>
  <c r="AE15" i="2"/>
  <c r="R29" i="2"/>
  <c r="AF20" i="2"/>
  <c r="AG18" i="2"/>
  <c r="AG7" i="2"/>
  <c r="AG12" i="2"/>
  <c r="AG13" i="2"/>
  <c r="AG14" i="2"/>
  <c r="S6" i="2"/>
  <c r="T6" i="2"/>
  <c r="U6" i="2"/>
  <c r="V6" i="2"/>
  <c r="W6" i="2"/>
  <c r="X6" i="2"/>
  <c r="Y6" i="2"/>
  <c r="Z6" i="2"/>
  <c r="AA29" i="2"/>
  <c r="AB6" i="2"/>
  <c r="AC6" i="2"/>
  <c r="AD6" i="2"/>
  <c r="AE6" i="2"/>
  <c r="W29" i="2" l="1"/>
  <c r="S29" i="2"/>
  <c r="AD29" i="2"/>
  <c r="V29" i="2"/>
  <c r="Y29" i="2"/>
  <c r="U29" i="2"/>
  <c r="Z29" i="2"/>
  <c r="AC29" i="2"/>
  <c r="T29" i="2"/>
  <c r="AB29" i="2"/>
  <c r="X29" i="2"/>
  <c r="AE29" i="2"/>
  <c r="AG6" i="2"/>
  <c r="AG29" i="2"/>
  <c r="AF18" i="2"/>
  <c r="AG16" i="2"/>
  <c r="AF16" i="2"/>
  <c r="AF9" i="2"/>
  <c r="AF12" i="2"/>
  <c r="AF13" i="2"/>
  <c r="AF14" i="2"/>
  <c r="AF17" i="2"/>
  <c r="AF19" i="2"/>
  <c r="AF7" i="2"/>
  <c r="AF6" i="2" l="1"/>
  <c r="AF29" i="2" l="1"/>
</calcChain>
</file>

<file path=xl/sharedStrings.xml><?xml version="1.0" encoding="utf-8"?>
<sst xmlns="http://schemas.openxmlformats.org/spreadsheetml/2006/main" count="84" uniqueCount="56">
  <si>
    <t>Единица измерения: руб.</t>
  </si>
  <si>
    <t/>
  </si>
  <si>
    <t>Наименование показателя</t>
  </si>
  <si>
    <t>Код</t>
  </si>
  <si>
    <t>ДопКласс</t>
  </si>
  <si>
    <t>Документ</t>
  </si>
  <si>
    <t>Плательщик</t>
  </si>
  <si>
    <t>План на год</t>
  </si>
  <si>
    <t>Уточненный план на год</t>
  </si>
  <si>
    <t>Кассовый план за отчетный период</t>
  </si>
  <si>
    <t>Исполнение с начала года</t>
  </si>
  <si>
    <t>Исполнение за отчетный период</t>
  </si>
  <si>
    <t>Расхождение с начала года</t>
  </si>
  <si>
    <t>Расхождение за отчетный период</t>
  </si>
  <si>
    <t>Расхождение кассового плана</t>
  </si>
  <si>
    <t>Итого</t>
  </si>
  <si>
    <t>Сумма</t>
  </si>
  <si>
    <t>% исполнения</t>
  </si>
  <si>
    <t>18200000000000000000</t>
  </si>
  <si>
    <t xml:space="preserve">      Управление Федеральной налоговой службы по Ивановской области
</t>
  </si>
  <si>
    <t>00010102010010000110</t>
  </si>
  <si>
    <t xml:space="preserve">      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</si>
  <si>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00010102030010000110</t>
  </si>
  <si>
    <t xml:space="preserve">      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</si>
  <si>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00010601030130000110</t>
  </si>
  <si>
    <t xml:space="preserve">        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</si>
  <si>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00010606033130000110</t>
  </si>
  <si>
    <t xml:space="preserve">        Земельный налог с организаций, обладающих земельным участком, расположенным в границах городских поселений</t>
  </si>
  <si>
    <t>00010606043130000110</t>
  </si>
  <si>
    <t xml:space="preserve">        Земельный налог с физических лиц, обладающих земельным участком, расположенным в границах городских поселений</t>
  </si>
  <si>
    <t>19200000000000000000</t>
  </si>
  <si>
    <t>00011105013130000120</t>
  </si>
  <si>
    <t>31311105035130000120</t>
  </si>
  <si>
    <t>00011109045130000120</t>
  </si>
  <si>
    <t>31311406013130000430</t>
  </si>
  <si>
    <t>31400000000000000000</t>
  </si>
  <si>
    <t>ИТОГО ДОХОДОВ</t>
  </si>
  <si>
    <t xml:space="preserve">        Доходы, получаемые в виде арендной платы ,а также средства от продажи права на заключение договоров аренды за земли, находящиеся в собственности сельских поселений ( за исключением имущества бюджетных и автономных учреждений)</t>
  </si>
  <si>
    <t>Прочие доходы от оказания платных услуг (работ) получателями средств бюджетов сельских поселений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</si>
  <si>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</si>
  <si>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</si>
  <si>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Единый сельскохозяйственный налог</t>
  </si>
  <si>
    <t xml:space="preserve">Прочие неналоговые доходы </t>
  </si>
  <si>
    <t>Администрация Ингарского сельского поселения</t>
  </si>
  <si>
    <t>Дотации бюджетам сельских поселений на выравнивание бюджетной обеспеченности из бюджета субъекта Российской Федерации</t>
  </si>
  <si>
    <t>Дотации бюджетам сельских поселений на поддержку мер по обеспечению сбалансированности бюджетов</t>
  </si>
  <si>
    <t>Прочие субсидии бюджетам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</si>
  <si>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</si>
  <si>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</si>
  <si>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Прочие доходы от компенсации затрат бюджетов сельских поселений</t>
  </si>
  <si>
    <t>Доходы, поступающие в порядке возмещения расходов, понесенных в связи с эксплуатацией имущества сельских поселений</t>
  </si>
  <si>
    <t>Доходы от сдачи в аренду имущества, составляющего казну сельских поселений (за исключением земельных участков)</t>
  </si>
  <si>
    <t>Субсидии бюджетам сельских поселений на поддержку отрасли культуры</t>
  </si>
  <si>
    <t xml:space="preserve">Исполнение доходов бюджета Ингарского сельского поселения по кодам классификации доходов бюджетов за 1 квартал 2022года </t>
  </si>
  <si>
    <t xml:space="preserve">Приложение № 1
к Постановлению администрации 
Ингарского сельского поселения   
от 11.07.2022 №-65 
«Об исполнении бюджета
Ингарского сельского  поселения за 2 квартал 2022 года»
</t>
  </si>
  <si>
    <t>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</si>
</sst>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000"/>
  </numFmts>
  <fonts count="8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Arial Cyr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2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1" fontId="1" fillId="0" borderId="2">
      <alignment horizontal="center" vertical="top" shrinkToFit="1"/>
    </xf>
    <xf numFmtId="0" fontId="1" fillId="0" borderId="2">
      <alignment horizontal="left" vertical="top" wrapText="1"/>
    </xf>
    <xf numFmtId="0" fontId="1" fillId="0" borderId="2">
      <alignment horizontal="center" vertical="top" wrapText="1"/>
    </xf>
    <xf numFmtId="4" fontId="3" fillId="2" borderId="2">
      <alignment horizontal="right" vertical="top" shrinkToFit="1"/>
    </xf>
    <xf numFmtId="10" fontId="3" fillId="2" borderId="2">
      <alignment horizontal="center" vertical="top" shrinkToFit="1"/>
    </xf>
    <xf numFmtId="4" fontId="1" fillId="0" borderId="2">
      <alignment horizontal="right" vertical="top" shrinkToFit="1"/>
    </xf>
    <xf numFmtId="10" fontId="1" fillId="0" borderId="2">
      <alignment horizontal="center" vertical="top" shrinkToFit="1"/>
    </xf>
    <xf numFmtId="1" fontId="3" fillId="0" borderId="2">
      <alignment horizontal="left" vertical="top" shrinkToFit="1"/>
    </xf>
    <xf numFmtId="1" fontId="3" fillId="0" borderId="4">
      <alignment horizontal="left" vertical="top" shrinkToFit="1"/>
    </xf>
    <xf numFmtId="4" fontId="3" fillId="3" borderId="2">
      <alignment horizontal="right" vertical="top" shrinkToFit="1"/>
    </xf>
    <xf numFmtId="10" fontId="3" fillId="3" borderId="2">
      <alignment horizontal="center" vertical="top" shrinkToFi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horizontal="left"/>
    </xf>
  </cellStyleXfs>
  <cellXfs count="67">
    <xf numFmtId="0" fontId="0" fillId="0" borderId="0" xfId="0"/>
    <xf numFmtId="0" fontId="6" fillId="0" borderId="1" xfId="2" applyNumberFormat="1" applyFont="1" applyProtection="1"/>
    <xf numFmtId="0" fontId="4" fillId="0" borderId="0" xfId="0" applyFont="1" applyProtection="1">
      <protection locked="0"/>
    </xf>
    <xf numFmtId="0" fontId="7" fillId="0" borderId="1" xfId="3" applyNumberFormat="1" applyFont="1" applyAlignment="1" applyProtection="1">
      <alignment horizontal="center" vertical="top" wrapText="1"/>
    </xf>
    <xf numFmtId="0" fontId="5" fillId="0" borderId="3" xfId="13" applyNumberFormat="1" applyFont="1" applyProtection="1">
      <alignment horizontal="center" vertical="center" wrapText="1"/>
    </xf>
    <xf numFmtId="0" fontId="5" fillId="0" borderId="2" xfId="12" applyNumberFormat="1" applyFont="1" applyProtection="1">
      <alignment horizontal="center" vertical="center" wrapText="1"/>
    </xf>
    <xf numFmtId="1" fontId="5" fillId="0" borderId="2" xfId="14" applyNumberFormat="1" applyFont="1" applyProtection="1">
      <alignment horizontal="center" vertical="top" shrinkToFit="1"/>
    </xf>
    <xf numFmtId="0" fontId="5" fillId="0" borderId="2" xfId="15" applyNumberFormat="1" applyFont="1" applyProtection="1">
      <alignment horizontal="left" vertical="top" wrapText="1"/>
    </xf>
    <xf numFmtId="0" fontId="5" fillId="0" borderId="2" xfId="16" applyNumberFormat="1" applyFont="1" applyProtection="1">
      <alignment horizontal="center" vertical="top" wrapText="1"/>
    </xf>
    <xf numFmtId="4" fontId="7" fillId="2" borderId="2" xfId="17" applyNumberFormat="1" applyFont="1" applyProtection="1">
      <alignment horizontal="right" vertical="top" shrinkToFit="1"/>
    </xf>
    <xf numFmtId="10" fontId="7" fillId="2" borderId="2" xfId="18" applyNumberFormat="1" applyFont="1" applyProtection="1">
      <alignment horizontal="center" vertical="top" shrinkToFit="1"/>
    </xf>
    <xf numFmtId="4" fontId="5" fillId="0" borderId="2" xfId="19" applyNumberFormat="1" applyFont="1" applyProtection="1">
      <alignment horizontal="right" vertical="top" shrinkToFit="1"/>
    </xf>
    <xf numFmtId="4" fontId="5" fillId="5" borderId="2" xfId="19" applyNumberFormat="1" applyFont="1" applyFill="1" applyProtection="1">
      <alignment horizontal="right" vertical="top" shrinkToFit="1"/>
    </xf>
    <xf numFmtId="10" fontId="5" fillId="5" borderId="2" xfId="20" applyNumberFormat="1" applyFont="1" applyFill="1" applyProtection="1">
      <alignment horizontal="center" vertical="top" shrinkToFit="1"/>
    </xf>
    <xf numFmtId="10" fontId="5" fillId="0" borderId="2" xfId="20" applyNumberFormat="1" applyFont="1" applyProtection="1">
      <alignment horizontal="center" vertical="top" shrinkToFit="1"/>
    </xf>
    <xf numFmtId="4" fontId="5" fillId="2" borderId="2" xfId="17" applyNumberFormat="1" applyFont="1" applyProtection="1">
      <alignment horizontal="right" vertical="top" shrinkToFit="1"/>
    </xf>
    <xf numFmtId="4" fontId="5" fillId="5" borderId="2" xfId="17" applyNumberFormat="1" applyFont="1" applyFill="1" applyProtection="1">
      <alignment horizontal="right" vertical="top" shrinkToFit="1"/>
    </xf>
    <xf numFmtId="10" fontId="5" fillId="5" borderId="2" xfId="18" applyNumberFormat="1" applyFont="1" applyFill="1" applyProtection="1">
      <alignment horizontal="center" vertical="top" shrinkToFit="1"/>
    </xf>
    <xf numFmtId="0" fontId="7" fillId="0" borderId="2" xfId="15" applyNumberFormat="1" applyFont="1" applyProtection="1">
      <alignment horizontal="left" vertical="top" wrapText="1"/>
    </xf>
    <xf numFmtId="1" fontId="7" fillId="0" borderId="2" xfId="14" applyNumberFormat="1" applyFont="1" applyProtection="1">
      <alignment horizontal="center" vertical="top" shrinkToFit="1"/>
    </xf>
    <xf numFmtId="0" fontId="7" fillId="0" borderId="2" xfId="16" applyNumberFormat="1" applyFont="1" applyProtection="1">
      <alignment horizontal="center" vertical="top" wrapText="1"/>
    </xf>
    <xf numFmtId="4" fontId="7" fillId="5" borderId="2" xfId="17" applyNumberFormat="1" applyFont="1" applyFill="1" applyProtection="1">
      <alignment horizontal="right" vertical="top" shrinkToFit="1"/>
    </xf>
    <xf numFmtId="4" fontId="7" fillId="3" borderId="2" xfId="23" applyNumberFormat="1" applyFont="1" applyProtection="1">
      <alignment horizontal="right" vertical="top" shrinkToFit="1"/>
    </xf>
    <xf numFmtId="10" fontId="7" fillId="3" borderId="2" xfId="24" applyNumberFormat="1" applyFont="1" applyProtection="1">
      <alignment horizontal="center" vertical="top" shrinkToFit="1"/>
    </xf>
    <xf numFmtId="0" fontId="6" fillId="0" borderId="1" xfId="1" applyNumberFormat="1" applyFont="1" applyProtection="1">
      <alignment horizontal="left" wrapText="1"/>
    </xf>
    <xf numFmtId="10" fontId="7" fillId="5" borderId="2" xfId="17" applyNumberFormat="1" applyFont="1" applyFill="1" applyAlignment="1" applyProtection="1">
      <alignment horizontal="center" vertical="top" shrinkToFit="1"/>
    </xf>
    <xf numFmtId="10" fontId="5" fillId="5" borderId="2" xfId="17" applyNumberFormat="1" applyFont="1" applyFill="1" applyAlignment="1" applyProtection="1">
      <alignment horizontal="center" vertical="top" shrinkToFit="1"/>
    </xf>
    <xf numFmtId="0" fontId="5" fillId="0" borderId="2" xfId="16" applyNumberFormat="1" applyFont="1" applyAlignment="1" applyProtection="1">
      <alignment horizontal="left" vertical="top" wrapText="1"/>
    </xf>
    <xf numFmtId="1" fontId="7" fillId="0" borderId="4" xfId="22" applyNumberFormat="1" applyFont="1" applyProtection="1">
      <alignment horizontal="left" vertical="top" shrinkToFit="1"/>
    </xf>
    <xf numFmtId="4" fontId="7" fillId="5" borderId="2" xfId="23" applyNumberFormat="1" applyFont="1" applyFill="1" applyProtection="1">
      <alignment horizontal="right" vertical="top" shrinkToFit="1"/>
    </xf>
    <xf numFmtId="10" fontId="7" fillId="5" borderId="2" xfId="24" applyNumberFormat="1" applyFont="1" applyFill="1" applyProtection="1">
      <alignment horizontal="center" vertical="top" shrinkToFit="1"/>
    </xf>
    <xf numFmtId="0" fontId="5" fillId="0" borderId="2" xfId="16" quotePrefix="1" applyNumberFormat="1" applyFont="1" applyAlignment="1" applyProtection="1">
      <alignment horizontal="left" vertical="top" wrapText="1"/>
    </xf>
    <xf numFmtId="1" fontId="5" fillId="0" borderId="2" xfId="14" applyNumberFormat="1" applyFont="1" applyAlignment="1" applyProtection="1">
      <alignment horizontal="center" vertical="center" shrinkToFit="1"/>
    </xf>
    <xf numFmtId="4" fontId="5" fillId="5" borderId="2" xfId="19" applyNumberFormat="1" applyFont="1" applyFill="1" applyAlignment="1" applyProtection="1">
      <alignment horizontal="right" vertical="center" shrinkToFit="1"/>
    </xf>
    <xf numFmtId="4" fontId="5" fillId="5" borderId="2" xfId="17" applyNumberFormat="1" applyFont="1" applyFill="1" applyAlignment="1" applyProtection="1">
      <alignment horizontal="right" vertical="center" shrinkToFit="1"/>
    </xf>
    <xf numFmtId="10" fontId="5" fillId="5" borderId="2" xfId="20" applyNumberFormat="1" applyFont="1" applyFill="1" applyAlignment="1" applyProtection="1">
      <alignment horizontal="center" vertical="center" shrinkToFit="1"/>
    </xf>
    <xf numFmtId="4" fontId="5" fillId="5" borderId="2" xfId="19" applyNumberFormat="1" applyFont="1" applyFill="1" applyAlignment="1" applyProtection="1">
      <alignment horizontal="center" vertical="center" shrinkToFit="1"/>
    </xf>
    <xf numFmtId="0" fontId="5" fillId="0" borderId="2" xfId="15" quotePrefix="1" applyNumberFormat="1" applyFont="1" applyProtection="1">
      <alignment horizontal="left" vertical="top" wrapText="1"/>
    </xf>
    <xf numFmtId="10" fontId="5" fillId="5" borderId="2" xfId="18" applyNumberFormat="1" applyFont="1" applyFill="1" applyAlignment="1" applyProtection="1">
      <alignment horizontal="center" vertical="center" shrinkToFit="1"/>
    </xf>
    <xf numFmtId="0" fontId="5" fillId="0" borderId="2" xfId="16" applyNumberFormat="1" applyFont="1" applyAlignment="1" applyProtection="1">
      <alignment vertical="top" wrapText="1"/>
    </xf>
    <xf numFmtId="0" fontId="5" fillId="0" borderId="2" xfId="16" applyNumberFormat="1" applyFont="1" applyAlignment="1" applyProtection="1">
      <alignment horizontal="left" wrapText="1"/>
    </xf>
    <xf numFmtId="165" fontId="5" fillId="5" borderId="2" xfId="19" applyNumberFormat="1" applyFont="1" applyFill="1" applyProtection="1">
      <alignment horizontal="right" vertical="top" shrinkToFit="1"/>
    </xf>
    <xf numFmtId="0" fontId="5" fillId="0" borderId="1" xfId="1" applyNumberFormat="1" applyFont="1" applyAlignment="1" applyProtection="1">
      <alignment horizontal="right" wrapText="1"/>
    </xf>
    <xf numFmtId="0" fontId="5" fillId="0" borderId="1" xfId="1" applyFont="1" applyAlignment="1">
      <alignment horizontal="right" wrapText="1"/>
    </xf>
    <xf numFmtId="0" fontId="7" fillId="0" borderId="1" xfId="3" applyNumberFormat="1" applyFont="1" applyAlignment="1" applyProtection="1">
      <alignment horizontal="center" vertical="top" wrapText="1"/>
    </xf>
    <xf numFmtId="0" fontId="7" fillId="0" borderId="1" xfId="3" applyFont="1" applyAlignment="1">
      <alignment horizontal="center" vertical="top" wrapText="1"/>
    </xf>
    <xf numFmtId="0" fontId="5" fillId="0" borderId="2" xfId="11" applyNumberFormat="1" applyFont="1" applyProtection="1">
      <alignment horizontal="center" vertical="center" wrapText="1"/>
    </xf>
    <xf numFmtId="0" fontId="5" fillId="0" borderId="2" xfId="11" applyFont="1">
      <alignment horizontal="center" vertical="center" wrapText="1"/>
    </xf>
    <xf numFmtId="0" fontId="5" fillId="0" borderId="2" xfId="12" applyNumberFormat="1" applyFont="1" applyProtection="1">
      <alignment horizontal="center" vertical="center" wrapText="1"/>
    </xf>
    <xf numFmtId="0" fontId="5" fillId="0" borderId="2" xfId="12" applyFont="1">
      <alignment horizontal="center" vertical="center" wrapText="1"/>
    </xf>
    <xf numFmtId="0" fontId="5" fillId="0" borderId="1" xfId="5" applyNumberFormat="1" applyFont="1" applyProtection="1">
      <alignment horizontal="right"/>
    </xf>
    <xf numFmtId="0" fontId="5" fillId="0" borderId="1" xfId="5" applyFont="1">
      <alignment horizontal="right"/>
    </xf>
    <xf numFmtId="0" fontId="6" fillId="0" borderId="1" xfId="1" applyNumberFormat="1" applyFont="1" applyProtection="1">
      <alignment horizontal="left" wrapText="1"/>
    </xf>
    <xf numFmtId="0" fontId="6" fillId="0" borderId="1" xfId="1" applyFont="1">
      <alignment horizontal="left" wrapText="1"/>
    </xf>
    <xf numFmtId="1" fontId="7" fillId="0" borderId="2" xfId="21" applyNumberFormat="1" applyFont="1" applyProtection="1">
      <alignment horizontal="left" vertical="top" shrinkToFit="1"/>
    </xf>
    <xf numFmtId="1" fontId="7" fillId="0" borderId="2" xfId="21" applyFont="1">
      <alignment horizontal="left" vertical="top" shrinkToFit="1"/>
    </xf>
    <xf numFmtId="0" fontId="5" fillId="0" borderId="2" xfId="6" applyNumberFormat="1" applyFont="1" applyProtection="1">
      <alignment horizontal="center" vertical="center" wrapText="1"/>
    </xf>
    <xf numFmtId="0" fontId="5" fillId="0" borderId="2" xfId="6" applyFont="1">
      <alignment horizontal="center" vertical="center" wrapText="1"/>
    </xf>
    <xf numFmtId="0" fontId="5" fillId="0" borderId="2" xfId="7" applyNumberFormat="1" applyFont="1" applyProtection="1">
      <alignment horizontal="center" vertical="center" wrapText="1"/>
    </xf>
    <xf numFmtId="0" fontId="5" fillId="0" borderId="2" xfId="7" applyFont="1">
      <alignment horizontal="center" vertical="center" wrapText="1"/>
    </xf>
    <xf numFmtId="0" fontId="5" fillId="0" borderId="2" xfId="8" applyNumberFormat="1" applyFont="1" applyProtection="1">
      <alignment horizontal="center" vertical="center" wrapText="1"/>
    </xf>
    <xf numFmtId="0" fontId="5" fillId="0" borderId="2" xfId="8" applyFont="1">
      <alignment horizontal="center" vertical="center" wrapText="1"/>
    </xf>
    <xf numFmtId="0" fontId="5" fillId="0" borderId="2" xfId="9" applyNumberFormat="1" applyFont="1" applyProtection="1">
      <alignment horizontal="center" vertical="center" wrapText="1"/>
    </xf>
    <xf numFmtId="0" fontId="5" fillId="0" borderId="2" xfId="9" applyFont="1">
      <alignment horizontal="center" vertical="center" wrapText="1"/>
    </xf>
    <xf numFmtId="0" fontId="5" fillId="0" borderId="2" xfId="10" applyNumberFormat="1" applyFont="1" applyProtection="1">
      <alignment horizontal="center" vertical="center" wrapText="1"/>
    </xf>
    <xf numFmtId="0" fontId="5" fillId="0" borderId="2" xfId="10" applyFont="1">
      <alignment horizontal="center" vertical="center" wrapText="1"/>
    </xf>
    <xf numFmtId="2" fontId="5" fillId="5" borderId="2" xfId="19" applyNumberFormat="1" applyFont="1" applyFill="1" applyAlignment="1" applyProtection="1">
      <alignment horizontal="center" vertical="center" shrinkToFit="1"/>
    </xf>
  </cellXfs>
  <cellStyles count="32">
    <cellStyle name="br" xfId="27"/>
    <cellStyle name="col" xfId="26"/>
    <cellStyle name="style0" xfId="28"/>
    <cellStyle name="td" xfId="29"/>
    <cellStyle name="tr" xfId="25"/>
    <cellStyle name="xl21" xfId="30"/>
    <cellStyle name="xl22" xfId="6"/>
    <cellStyle name="xl23" xfId="14"/>
    <cellStyle name="xl24" xfId="2"/>
    <cellStyle name="xl25" xfId="7"/>
    <cellStyle name="xl26" xfId="16"/>
    <cellStyle name="xl27" xfId="8"/>
    <cellStyle name="xl28" xfId="9"/>
    <cellStyle name="xl29" xfId="10"/>
    <cellStyle name="xl30" xfId="12"/>
    <cellStyle name="xl31" xfId="11"/>
    <cellStyle name="xl32" xfId="21"/>
    <cellStyle name="xl33" xfId="22"/>
    <cellStyle name="xl34" xfId="19"/>
    <cellStyle name="xl35" xfId="23"/>
    <cellStyle name="xl36" xfId="1"/>
    <cellStyle name="xl37" xfId="13"/>
    <cellStyle name="xl38" xfId="20"/>
    <cellStyle name="xl39" xfId="24"/>
    <cellStyle name="xl40" xfId="3"/>
    <cellStyle name="xl41" xfId="4"/>
    <cellStyle name="xl42" xfId="5"/>
    <cellStyle name="xl43" xfId="31"/>
    <cellStyle name="xl44" xfId="15"/>
    <cellStyle name="xl45" xfId="17"/>
    <cellStyle name="xl46" xfId="1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1"/>
  <sheetViews>
    <sheetView showGridLines="0" showZeros="0" tabSelected="1" topLeftCell="B1" zoomScaleNormal="100" zoomScaleSheetLayoutView="100" workbookViewId="0">
      <pane ySplit="5" topLeftCell="A6" activePane="bottomLeft" state="frozen"/>
      <selection pane="bottomLeft" activeCell="AA7" sqref="AA7"/>
    </sheetView>
  </sheetViews>
  <sheetFormatPr defaultRowHeight="15" outlineLevelRow="2" x14ac:dyDescent="0.25"/>
  <cols>
    <col min="1" max="1" width="9.140625" style="2" hidden="1"/>
    <col min="2" max="2" width="47.7109375" style="2" customWidth="1"/>
    <col min="3" max="3" width="21.7109375" style="2" customWidth="1"/>
    <col min="4" max="15" width="9.140625" style="2" hidden="1" customWidth="1"/>
    <col min="16" max="16" width="15.7109375" style="2" hidden="1" customWidth="1"/>
    <col min="17" max="17" width="9.140625" style="2" hidden="1"/>
    <col min="18" max="18" width="15.7109375" style="2" customWidth="1"/>
    <col min="19" max="23" width="9.140625" style="2" hidden="1"/>
    <col min="24" max="24" width="15.7109375" style="2" hidden="1" customWidth="1"/>
    <col min="25" max="26" width="9.140625" style="2" hidden="1" customWidth="1"/>
    <col min="27" max="27" width="15.5703125" style="2" customWidth="1"/>
    <col min="28" max="29" width="9.140625" style="2" hidden="1" customWidth="1"/>
    <col min="30" max="30" width="15.7109375" style="2" hidden="1" customWidth="1"/>
    <col min="31" max="31" width="9.140625" style="2" hidden="1"/>
    <col min="32" max="33" width="15.7109375" style="2" customWidth="1"/>
    <col min="34" max="35" width="9.140625" style="2" hidden="1"/>
    <col min="36" max="36" width="0.140625" style="2" customWidth="1"/>
    <col min="37" max="37" width="15.7109375" style="2" hidden="1" customWidth="1"/>
    <col min="38" max="38" width="9.140625" style="2" customWidth="1"/>
    <col min="39" max="16384" width="9.140625" style="2"/>
  </cols>
  <sheetData>
    <row r="1" spans="1:38" ht="123" customHeight="1" x14ac:dyDescent="0.25">
      <c r="A1" s="42" t="s">
        <v>54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1"/>
    </row>
    <row r="2" spans="1:38" ht="19.5" hidden="1" customHeight="1" x14ac:dyDescent="0.25">
      <c r="A2" s="44" t="s">
        <v>53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3"/>
      <c r="AK2" s="3"/>
      <c r="AL2" s="1"/>
    </row>
    <row r="3" spans="1:38" ht="12.75" hidden="1" customHeight="1" x14ac:dyDescent="0.25">
      <c r="A3" s="50" t="s">
        <v>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1"/>
    </row>
    <row r="4" spans="1:38" ht="30" customHeight="1" x14ac:dyDescent="0.25">
      <c r="A4" s="56" t="s">
        <v>1</v>
      </c>
      <c r="B4" s="58" t="s">
        <v>2</v>
      </c>
      <c r="C4" s="60" t="s">
        <v>3</v>
      </c>
      <c r="D4" s="62" t="s">
        <v>4</v>
      </c>
      <c r="E4" s="64" t="s">
        <v>1</v>
      </c>
      <c r="F4" s="46" t="s">
        <v>5</v>
      </c>
      <c r="G4" s="47"/>
      <c r="H4" s="47"/>
      <c r="I4" s="46" t="s">
        <v>6</v>
      </c>
      <c r="J4" s="47"/>
      <c r="K4" s="47"/>
      <c r="L4" s="48" t="s">
        <v>1</v>
      </c>
      <c r="M4" s="48" t="s">
        <v>1</v>
      </c>
      <c r="N4" s="48" t="s">
        <v>1</v>
      </c>
      <c r="O4" s="48" t="s">
        <v>1</v>
      </c>
      <c r="P4" s="48" t="s">
        <v>7</v>
      </c>
      <c r="Q4" s="48" t="s">
        <v>1</v>
      </c>
      <c r="R4" s="48" t="s">
        <v>8</v>
      </c>
      <c r="S4" s="48" t="s">
        <v>1</v>
      </c>
      <c r="T4" s="48" t="s">
        <v>1</v>
      </c>
      <c r="U4" s="48" t="s">
        <v>1</v>
      </c>
      <c r="V4" s="48" t="s">
        <v>1</v>
      </c>
      <c r="W4" s="48" t="s">
        <v>1</v>
      </c>
      <c r="X4" s="48" t="s">
        <v>9</v>
      </c>
      <c r="Y4" s="46" t="s">
        <v>10</v>
      </c>
      <c r="Z4" s="47"/>
      <c r="AA4" s="47"/>
      <c r="AB4" s="46" t="s">
        <v>11</v>
      </c>
      <c r="AC4" s="47"/>
      <c r="AD4" s="47"/>
      <c r="AE4" s="4" t="s">
        <v>1</v>
      </c>
      <c r="AF4" s="46" t="s">
        <v>12</v>
      </c>
      <c r="AG4" s="47"/>
      <c r="AH4" s="46" t="s">
        <v>13</v>
      </c>
      <c r="AI4" s="47"/>
      <c r="AJ4" s="46" t="s">
        <v>14</v>
      </c>
      <c r="AK4" s="47"/>
      <c r="AL4" s="1"/>
    </row>
    <row r="5" spans="1:38" ht="75" x14ac:dyDescent="0.25">
      <c r="A5" s="57"/>
      <c r="B5" s="59"/>
      <c r="C5" s="61"/>
      <c r="D5" s="63"/>
      <c r="E5" s="65"/>
      <c r="F5" s="5" t="s">
        <v>1</v>
      </c>
      <c r="G5" s="5" t="s">
        <v>1</v>
      </c>
      <c r="H5" s="5" t="s">
        <v>1</v>
      </c>
      <c r="I5" s="5" t="s">
        <v>1</v>
      </c>
      <c r="J5" s="5" t="s">
        <v>1</v>
      </c>
      <c r="K5" s="5" t="s">
        <v>1</v>
      </c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5" t="s">
        <v>1</v>
      </c>
      <c r="Z5" s="5" t="s">
        <v>1</v>
      </c>
      <c r="AA5" s="5" t="s">
        <v>15</v>
      </c>
      <c r="AB5" s="5" t="s">
        <v>1</v>
      </c>
      <c r="AC5" s="5" t="s">
        <v>1</v>
      </c>
      <c r="AD5" s="5" t="s">
        <v>15</v>
      </c>
      <c r="AE5" s="5"/>
      <c r="AF5" s="5" t="s">
        <v>16</v>
      </c>
      <c r="AG5" s="5" t="s">
        <v>17</v>
      </c>
      <c r="AH5" s="5" t="s">
        <v>1</v>
      </c>
      <c r="AI5" s="5" t="s">
        <v>1</v>
      </c>
      <c r="AJ5" s="5" t="s">
        <v>16</v>
      </c>
      <c r="AK5" s="5" t="s">
        <v>17</v>
      </c>
      <c r="AL5" s="1"/>
    </row>
    <row r="6" spans="1:38" ht="42.75" x14ac:dyDescent="0.25">
      <c r="A6" s="6" t="s">
        <v>18</v>
      </c>
      <c r="B6" s="18" t="s">
        <v>19</v>
      </c>
      <c r="C6" s="19">
        <v>1.82E+17</v>
      </c>
      <c r="D6" s="19"/>
      <c r="E6" s="19"/>
      <c r="F6" s="20"/>
      <c r="G6" s="19"/>
      <c r="H6" s="19"/>
      <c r="I6" s="19"/>
      <c r="J6" s="19"/>
      <c r="K6" s="19"/>
      <c r="L6" s="19"/>
      <c r="M6" s="19"/>
      <c r="N6" s="19"/>
      <c r="O6" s="9">
        <v>0</v>
      </c>
      <c r="P6" s="9">
        <v>75591857</v>
      </c>
      <c r="Q6" s="9">
        <v>0</v>
      </c>
      <c r="R6" s="21">
        <f>R7+R8+R9+R11+R12+R13+R14+R10</f>
        <v>1842850</v>
      </c>
      <c r="S6" s="21">
        <f t="shared" ref="R6:AF6" si="0">S7+S8+S9+S11+S12+S13+S14</f>
        <v>75527571</v>
      </c>
      <c r="T6" s="21">
        <f t="shared" si="0"/>
        <v>75527571</v>
      </c>
      <c r="U6" s="21">
        <f t="shared" si="0"/>
        <v>0</v>
      </c>
      <c r="V6" s="21">
        <f t="shared" si="0"/>
        <v>0</v>
      </c>
      <c r="W6" s="21">
        <f t="shared" si="0"/>
        <v>0</v>
      </c>
      <c r="X6" s="21">
        <f t="shared" si="0"/>
        <v>17574000</v>
      </c>
      <c r="Y6" s="21">
        <f t="shared" si="0"/>
        <v>0</v>
      </c>
      <c r="Z6" s="21">
        <f t="shared" si="0"/>
        <v>17122412.099999998</v>
      </c>
      <c r="AA6" s="21">
        <f>SUM(AA7:AA14)</f>
        <v>801647.27</v>
      </c>
      <c r="AB6" s="21">
        <f t="shared" si="0"/>
        <v>0</v>
      </c>
      <c r="AC6" s="21">
        <f t="shared" si="0"/>
        <v>17122412.099999998</v>
      </c>
      <c r="AD6" s="21">
        <f t="shared" si="0"/>
        <v>17122412.099999998</v>
      </c>
      <c r="AE6" s="21">
        <f t="shared" si="0"/>
        <v>17122412.099999998</v>
      </c>
      <c r="AF6" s="21">
        <f t="shared" si="0"/>
        <v>1047742.28</v>
      </c>
      <c r="AG6" s="25">
        <f>AA6/R6</f>
        <v>0.43500408063597146</v>
      </c>
      <c r="AH6" s="9">
        <v>58466474.659999996</v>
      </c>
      <c r="AI6" s="10">
        <v>0.22655062356782688</v>
      </c>
      <c r="AJ6" s="9">
        <v>459617.66</v>
      </c>
      <c r="AK6" s="10">
        <v>0.97386308444697189</v>
      </c>
      <c r="AL6" s="1"/>
    </row>
    <row r="7" spans="1:38" ht="90" outlineLevel="1" x14ac:dyDescent="0.25">
      <c r="A7" s="6" t="s">
        <v>20</v>
      </c>
      <c r="B7" s="7" t="s">
        <v>21</v>
      </c>
      <c r="C7" s="6">
        <v>1.01020100100001E+16</v>
      </c>
      <c r="D7" s="6"/>
      <c r="E7" s="6"/>
      <c r="F7" s="8"/>
      <c r="G7" s="6"/>
      <c r="H7" s="6"/>
      <c r="I7" s="6"/>
      <c r="J7" s="6"/>
      <c r="K7" s="6"/>
      <c r="L7" s="6"/>
      <c r="M7" s="6"/>
      <c r="N7" s="6"/>
      <c r="O7" s="15">
        <v>0</v>
      </c>
      <c r="P7" s="15">
        <v>69814000</v>
      </c>
      <c r="Q7" s="15">
        <v>0</v>
      </c>
      <c r="R7" s="16">
        <v>239500</v>
      </c>
      <c r="S7" s="16">
        <v>69814000</v>
      </c>
      <c r="T7" s="16">
        <v>69814000</v>
      </c>
      <c r="U7" s="16">
        <v>0</v>
      </c>
      <c r="V7" s="16">
        <v>0</v>
      </c>
      <c r="W7" s="16">
        <v>0</v>
      </c>
      <c r="X7" s="16">
        <v>16410000</v>
      </c>
      <c r="Y7" s="16">
        <v>0</v>
      </c>
      <c r="Z7" s="16">
        <v>16365378.029999999</v>
      </c>
      <c r="AA7" s="16">
        <v>106904.13</v>
      </c>
      <c r="AB7" s="16">
        <v>0</v>
      </c>
      <c r="AC7" s="16">
        <v>16365378.029999999</v>
      </c>
      <c r="AD7" s="16">
        <v>16365378.029999999</v>
      </c>
      <c r="AE7" s="16">
        <v>16365378.029999999</v>
      </c>
      <c r="AF7" s="16">
        <f>R7-AA7</f>
        <v>132595.87</v>
      </c>
      <c r="AG7" s="26">
        <f>AA7/R7</f>
        <v>0.44636379958246347</v>
      </c>
      <c r="AH7" s="9">
        <v>53448621.969999999</v>
      </c>
      <c r="AI7" s="10">
        <v>0.23441398616323372</v>
      </c>
      <c r="AJ7" s="9">
        <v>44621.97</v>
      </c>
      <c r="AK7" s="10">
        <v>0.99728080621572213</v>
      </c>
      <c r="AL7" s="1"/>
    </row>
    <row r="8" spans="1:38" ht="135" outlineLevel="2" x14ac:dyDescent="0.25">
      <c r="A8" s="6"/>
      <c r="B8" s="8" t="s">
        <v>40</v>
      </c>
      <c r="C8" s="6">
        <v>1.01020200100001E+16</v>
      </c>
      <c r="D8" s="6"/>
      <c r="E8" s="6"/>
      <c r="F8" s="8"/>
      <c r="G8" s="6"/>
      <c r="H8" s="6"/>
      <c r="I8" s="8"/>
      <c r="J8" s="6"/>
      <c r="K8" s="6"/>
      <c r="L8" s="6"/>
      <c r="M8" s="6"/>
      <c r="N8" s="6"/>
      <c r="O8" s="11"/>
      <c r="P8" s="11"/>
      <c r="Q8" s="11"/>
      <c r="R8" s="12">
        <v>350</v>
      </c>
      <c r="S8" s="12"/>
      <c r="T8" s="12"/>
      <c r="U8" s="12"/>
      <c r="V8" s="12"/>
      <c r="W8" s="12"/>
      <c r="X8" s="12"/>
      <c r="Y8" s="12"/>
      <c r="Z8" s="12"/>
      <c r="AA8" s="12">
        <v>32395.01</v>
      </c>
      <c r="AB8" s="12"/>
      <c r="AC8" s="12"/>
      <c r="AD8" s="12"/>
      <c r="AE8" s="12"/>
      <c r="AF8" s="16">
        <f t="shared" ref="AF8:AF23" si="1">R8-AA8</f>
        <v>-32045.01</v>
      </c>
      <c r="AG8" s="26">
        <f t="shared" ref="AG8:AG14" si="2">AA8/R8</f>
        <v>92.557171428571422</v>
      </c>
      <c r="AH8" s="11"/>
      <c r="AI8" s="14"/>
      <c r="AJ8" s="11"/>
      <c r="AK8" s="14"/>
      <c r="AL8" s="1"/>
    </row>
    <row r="9" spans="1:38" ht="60" outlineLevel="1" x14ac:dyDescent="0.25">
      <c r="A9" s="6" t="s">
        <v>22</v>
      </c>
      <c r="B9" s="7" t="s">
        <v>23</v>
      </c>
      <c r="C9" s="6">
        <v>1.01020300100001E+16</v>
      </c>
      <c r="D9" s="6"/>
      <c r="E9" s="6"/>
      <c r="F9" s="8"/>
      <c r="G9" s="6"/>
      <c r="H9" s="6"/>
      <c r="I9" s="6"/>
      <c r="J9" s="6"/>
      <c r="K9" s="6"/>
      <c r="L9" s="6"/>
      <c r="M9" s="6"/>
      <c r="N9" s="6"/>
      <c r="O9" s="15">
        <v>0</v>
      </c>
      <c r="P9" s="15">
        <v>263571</v>
      </c>
      <c r="Q9" s="15">
        <v>0</v>
      </c>
      <c r="R9" s="16">
        <v>5000</v>
      </c>
      <c r="S9" s="16">
        <v>263571</v>
      </c>
      <c r="T9" s="16">
        <v>263571</v>
      </c>
      <c r="U9" s="16">
        <v>0</v>
      </c>
      <c r="V9" s="16">
        <v>0</v>
      </c>
      <c r="W9" s="16">
        <v>0</v>
      </c>
      <c r="X9" s="16">
        <v>31000</v>
      </c>
      <c r="Y9" s="16">
        <v>0</v>
      </c>
      <c r="Z9" s="16">
        <v>18638.11</v>
      </c>
      <c r="AA9" s="16">
        <v>1965.68</v>
      </c>
      <c r="AB9" s="16">
        <v>0</v>
      </c>
      <c r="AC9" s="16">
        <v>18638.11</v>
      </c>
      <c r="AD9" s="16">
        <v>18638.11</v>
      </c>
      <c r="AE9" s="16">
        <v>18638.11</v>
      </c>
      <c r="AF9" s="16">
        <f t="shared" si="1"/>
        <v>3034.3199999999997</v>
      </c>
      <c r="AG9" s="26">
        <f>SUM(AA9/R9)</f>
        <v>0.39313599999999999</v>
      </c>
      <c r="AH9" s="9">
        <v>244932.89</v>
      </c>
      <c r="AI9" s="10">
        <v>7.0713811458772022E-2</v>
      </c>
      <c r="AJ9" s="9">
        <v>12361.89</v>
      </c>
      <c r="AK9" s="10">
        <v>0.60122935483870965</v>
      </c>
      <c r="AL9" s="1"/>
    </row>
    <row r="10" spans="1:38" ht="165" outlineLevel="1" x14ac:dyDescent="0.25">
      <c r="A10" s="6"/>
      <c r="B10" s="7" t="s">
        <v>55</v>
      </c>
      <c r="C10" s="6">
        <v>1.01020800100001E+16</v>
      </c>
      <c r="D10" s="6"/>
      <c r="E10" s="6"/>
      <c r="F10" s="8"/>
      <c r="G10" s="6"/>
      <c r="H10" s="6"/>
      <c r="I10" s="6"/>
      <c r="J10" s="6"/>
      <c r="K10" s="6"/>
      <c r="L10" s="6"/>
      <c r="M10" s="6"/>
      <c r="N10" s="6"/>
      <c r="O10" s="15"/>
      <c r="P10" s="15"/>
      <c r="Q10" s="15"/>
      <c r="R10" s="16">
        <v>20000</v>
      </c>
      <c r="S10" s="16"/>
      <c r="T10" s="16"/>
      <c r="U10" s="16"/>
      <c r="V10" s="16"/>
      <c r="W10" s="16"/>
      <c r="X10" s="16"/>
      <c r="Y10" s="16"/>
      <c r="Z10" s="16"/>
      <c r="AA10" s="16">
        <v>26539.55</v>
      </c>
      <c r="AB10" s="16"/>
      <c r="AC10" s="16"/>
      <c r="AD10" s="16"/>
      <c r="AE10" s="16"/>
      <c r="AF10" s="16">
        <v>-6539.55</v>
      </c>
      <c r="AG10" s="26">
        <f>SUM(AA10/R10)</f>
        <v>1.3269774999999999</v>
      </c>
      <c r="AH10" s="9"/>
      <c r="AI10" s="10"/>
      <c r="AJ10" s="9"/>
      <c r="AK10" s="10"/>
      <c r="AL10" s="1"/>
    </row>
    <row r="11" spans="1:38" outlineLevel="2" x14ac:dyDescent="0.25">
      <c r="A11" s="6"/>
      <c r="B11" s="8" t="s">
        <v>41</v>
      </c>
      <c r="C11" s="6">
        <v>1.05030100100001E+16</v>
      </c>
      <c r="D11" s="6"/>
      <c r="E11" s="6"/>
      <c r="F11" s="8"/>
      <c r="G11" s="6"/>
      <c r="H11" s="6"/>
      <c r="I11" s="8"/>
      <c r="J11" s="6"/>
      <c r="K11" s="6"/>
      <c r="L11" s="6"/>
      <c r="M11" s="6"/>
      <c r="N11" s="6"/>
      <c r="O11" s="11"/>
      <c r="P11" s="11"/>
      <c r="Q11" s="11"/>
      <c r="R11" s="12">
        <v>18000</v>
      </c>
      <c r="S11" s="12"/>
      <c r="T11" s="12"/>
      <c r="U11" s="12"/>
      <c r="V11" s="12"/>
      <c r="W11" s="12"/>
      <c r="X11" s="12"/>
      <c r="Y11" s="12"/>
      <c r="Z11" s="12"/>
      <c r="AA11" s="41">
        <v>0</v>
      </c>
      <c r="AB11" s="12"/>
      <c r="AC11" s="12"/>
      <c r="AD11" s="12"/>
      <c r="AE11" s="12"/>
      <c r="AF11" s="16">
        <f t="shared" si="1"/>
        <v>18000</v>
      </c>
      <c r="AG11" s="26">
        <f>SUM(AA11/R11)</f>
        <v>0</v>
      </c>
      <c r="AH11" s="11"/>
      <c r="AI11" s="14"/>
      <c r="AJ11" s="11"/>
      <c r="AK11" s="14"/>
      <c r="AL11" s="1"/>
    </row>
    <row r="12" spans="1:38" ht="47.25" customHeight="1" outlineLevel="1" x14ac:dyDescent="0.25">
      <c r="A12" s="6" t="s">
        <v>24</v>
      </c>
      <c r="B12" s="7" t="s">
        <v>25</v>
      </c>
      <c r="C12" s="6">
        <v>1.06010301000001E+16</v>
      </c>
      <c r="D12" s="6"/>
      <c r="E12" s="6"/>
      <c r="F12" s="8"/>
      <c r="G12" s="6"/>
      <c r="H12" s="6"/>
      <c r="I12" s="6"/>
      <c r="J12" s="6"/>
      <c r="K12" s="6"/>
      <c r="L12" s="6"/>
      <c r="M12" s="6"/>
      <c r="N12" s="6"/>
      <c r="O12" s="15">
        <v>0</v>
      </c>
      <c r="P12" s="15">
        <v>2050000</v>
      </c>
      <c r="Q12" s="15">
        <v>0</v>
      </c>
      <c r="R12" s="16">
        <v>650000</v>
      </c>
      <c r="S12" s="16">
        <v>2050000</v>
      </c>
      <c r="T12" s="16">
        <v>2050000</v>
      </c>
      <c r="U12" s="16">
        <v>0</v>
      </c>
      <c r="V12" s="16">
        <v>0</v>
      </c>
      <c r="W12" s="16">
        <v>0</v>
      </c>
      <c r="X12" s="16">
        <v>145000</v>
      </c>
      <c r="Y12" s="16">
        <v>0</v>
      </c>
      <c r="Z12" s="16">
        <v>171377.54</v>
      </c>
      <c r="AA12" s="16">
        <v>285855.96999999997</v>
      </c>
      <c r="AB12" s="16">
        <v>0</v>
      </c>
      <c r="AC12" s="16">
        <v>171377.54</v>
      </c>
      <c r="AD12" s="16">
        <v>171377.54</v>
      </c>
      <c r="AE12" s="16">
        <v>171377.54</v>
      </c>
      <c r="AF12" s="16">
        <f t="shared" si="1"/>
        <v>364144.03</v>
      </c>
      <c r="AG12" s="26">
        <f>AA12/R12</f>
        <v>0.43977841538461532</v>
      </c>
      <c r="AH12" s="9">
        <v>1878622.46</v>
      </c>
      <c r="AI12" s="10">
        <v>8.3598800000000001E-2</v>
      </c>
      <c r="AJ12" s="9">
        <v>-26377.54</v>
      </c>
      <c r="AK12" s="10">
        <v>1.1819140689655172</v>
      </c>
      <c r="AL12" s="1"/>
    </row>
    <row r="13" spans="1:38" ht="45" outlineLevel="1" x14ac:dyDescent="0.25">
      <c r="A13" s="6" t="s">
        <v>26</v>
      </c>
      <c r="B13" s="7" t="s">
        <v>27</v>
      </c>
      <c r="C13" s="6">
        <v>1.06060331000001E+16</v>
      </c>
      <c r="D13" s="6"/>
      <c r="E13" s="6"/>
      <c r="F13" s="8"/>
      <c r="G13" s="6"/>
      <c r="H13" s="6"/>
      <c r="I13" s="6"/>
      <c r="J13" s="6"/>
      <c r="K13" s="6"/>
      <c r="L13" s="6"/>
      <c r="M13" s="6"/>
      <c r="N13" s="6"/>
      <c r="O13" s="15">
        <v>0</v>
      </c>
      <c r="P13" s="15">
        <v>1800000</v>
      </c>
      <c r="Q13" s="15">
        <v>0</v>
      </c>
      <c r="R13" s="16">
        <v>250000</v>
      </c>
      <c r="S13" s="16">
        <v>1800000</v>
      </c>
      <c r="T13" s="16">
        <v>1800000</v>
      </c>
      <c r="U13" s="16">
        <v>0</v>
      </c>
      <c r="V13" s="16">
        <v>0</v>
      </c>
      <c r="W13" s="16">
        <v>0</v>
      </c>
      <c r="X13" s="16">
        <v>938000</v>
      </c>
      <c r="Y13" s="16">
        <v>0</v>
      </c>
      <c r="Z13" s="16">
        <v>484071.84</v>
      </c>
      <c r="AA13" s="16">
        <v>81238.23</v>
      </c>
      <c r="AB13" s="16">
        <v>0</v>
      </c>
      <c r="AC13" s="16">
        <v>484071.84</v>
      </c>
      <c r="AD13" s="16">
        <v>484071.84</v>
      </c>
      <c r="AE13" s="16">
        <v>484071.84</v>
      </c>
      <c r="AF13" s="16">
        <f t="shared" si="1"/>
        <v>168761.77000000002</v>
      </c>
      <c r="AG13" s="25">
        <f t="shared" si="2"/>
        <v>0.32495291999999998</v>
      </c>
      <c r="AH13" s="9">
        <v>1315928.1599999999</v>
      </c>
      <c r="AI13" s="10">
        <v>0.26892880000000002</v>
      </c>
      <c r="AJ13" s="9">
        <v>453928.16</v>
      </c>
      <c r="AK13" s="10">
        <v>0.5160680597014925</v>
      </c>
      <c r="AL13" s="1"/>
    </row>
    <row r="14" spans="1:38" ht="45" outlineLevel="1" x14ac:dyDescent="0.25">
      <c r="A14" s="6" t="s">
        <v>28</v>
      </c>
      <c r="B14" s="7" t="s">
        <v>29</v>
      </c>
      <c r="C14" s="6">
        <v>1.06060431000001E+16</v>
      </c>
      <c r="D14" s="6"/>
      <c r="E14" s="6"/>
      <c r="F14" s="8"/>
      <c r="G14" s="6"/>
      <c r="H14" s="6"/>
      <c r="I14" s="6"/>
      <c r="J14" s="6"/>
      <c r="K14" s="6"/>
      <c r="L14" s="6"/>
      <c r="M14" s="6"/>
      <c r="N14" s="6"/>
      <c r="O14" s="15">
        <v>0</v>
      </c>
      <c r="P14" s="15">
        <v>1600000</v>
      </c>
      <c r="Q14" s="15">
        <v>0</v>
      </c>
      <c r="R14" s="16">
        <v>660000</v>
      </c>
      <c r="S14" s="16">
        <v>1600000</v>
      </c>
      <c r="T14" s="16">
        <v>1600000</v>
      </c>
      <c r="U14" s="16">
        <v>0</v>
      </c>
      <c r="V14" s="16">
        <v>0</v>
      </c>
      <c r="W14" s="16">
        <v>0</v>
      </c>
      <c r="X14" s="16">
        <v>50000</v>
      </c>
      <c r="Y14" s="16">
        <v>0</v>
      </c>
      <c r="Z14" s="16">
        <v>82946.58</v>
      </c>
      <c r="AA14" s="16">
        <v>266748.7</v>
      </c>
      <c r="AB14" s="16">
        <v>0</v>
      </c>
      <c r="AC14" s="16">
        <v>82946.58</v>
      </c>
      <c r="AD14" s="16">
        <v>82946.58</v>
      </c>
      <c r="AE14" s="16">
        <v>82946.58</v>
      </c>
      <c r="AF14" s="16">
        <f t="shared" si="1"/>
        <v>393251.3</v>
      </c>
      <c r="AG14" s="25">
        <f t="shared" si="2"/>
        <v>0.40416469696969698</v>
      </c>
      <c r="AH14" s="9">
        <v>1517053.42</v>
      </c>
      <c r="AI14" s="10">
        <v>5.1841612500000002E-2</v>
      </c>
      <c r="AJ14" s="9">
        <v>-32946.58</v>
      </c>
      <c r="AK14" s="10">
        <v>1.6589316000000001</v>
      </c>
      <c r="AL14" s="1"/>
    </row>
    <row r="15" spans="1:38" ht="28.5" x14ac:dyDescent="0.25">
      <c r="A15" s="6" t="s">
        <v>30</v>
      </c>
      <c r="B15" s="18" t="s">
        <v>43</v>
      </c>
      <c r="C15" s="19">
        <v>2.3E+16</v>
      </c>
      <c r="D15" s="19"/>
      <c r="E15" s="19"/>
      <c r="F15" s="20"/>
      <c r="G15" s="19"/>
      <c r="H15" s="19"/>
      <c r="I15" s="19"/>
      <c r="J15" s="19"/>
      <c r="K15" s="19"/>
      <c r="L15" s="19"/>
      <c r="M15" s="19"/>
      <c r="N15" s="19"/>
      <c r="O15" s="9">
        <v>0</v>
      </c>
      <c r="P15" s="9">
        <v>23542951.190000001</v>
      </c>
      <c r="Q15" s="9">
        <v>8481334</v>
      </c>
      <c r="R15" s="21">
        <f>SUM(R16:R28)</f>
        <v>15467844.559999999</v>
      </c>
      <c r="S15" s="21" t="e">
        <f>SUM(#REF!+#REF!+#REF!+#REF!+#REF!+S16+#REF!+S18+#REF!+S20)</f>
        <v>#REF!</v>
      </c>
      <c r="T15" s="21" t="e">
        <f>SUM(#REF!+#REF!+#REF!+#REF!+#REF!+T16+#REF!+T18+#REF!+T20)</f>
        <v>#REF!</v>
      </c>
      <c r="U15" s="21" t="e">
        <f>SUM(#REF!+#REF!+#REF!+#REF!+#REF!+U16+#REF!+U18+#REF!+U20)</f>
        <v>#REF!</v>
      </c>
      <c r="V15" s="21" t="e">
        <f>SUM(#REF!+#REF!+#REF!+#REF!+#REF!+V16+#REF!+V18+#REF!+V20)</f>
        <v>#REF!</v>
      </c>
      <c r="W15" s="21" t="e">
        <f>SUM(#REF!+#REF!+#REF!+#REF!+#REF!+W16+#REF!+W18+#REF!+W20)</f>
        <v>#REF!</v>
      </c>
      <c r="X15" s="21" t="e">
        <f>SUM(#REF!+#REF!+#REF!+#REF!+#REF!+X16+#REF!+X18+#REF!+X20)</f>
        <v>#REF!</v>
      </c>
      <c r="Y15" s="21" t="e">
        <f>SUM(#REF!+#REF!+#REF!+#REF!+#REF!+Y16+#REF!+Y18+#REF!+Y20)</f>
        <v>#REF!</v>
      </c>
      <c r="Z15" s="21" t="e">
        <f>SUM(#REF!+#REF!+#REF!+#REF!+#REF!+Z16+#REF!+Z18+#REF!+Z20)</f>
        <v>#REF!</v>
      </c>
      <c r="AA15" s="21">
        <f>SUM(AA16:AA28)</f>
        <v>7985508.4700000007</v>
      </c>
      <c r="AB15" s="21" t="e">
        <f>SUM(#REF!+#REF!+#REF!+#REF!+#REF!+AB16+#REF!+AB18+#REF!+AB20)</f>
        <v>#REF!</v>
      </c>
      <c r="AC15" s="21" t="e">
        <f>SUM(#REF!+#REF!+#REF!+#REF!+#REF!+AC16+#REF!+AC18+#REF!+AC20)</f>
        <v>#REF!</v>
      </c>
      <c r="AD15" s="21" t="e">
        <f>SUM(#REF!+#REF!+#REF!+#REF!+#REF!+AD16+#REF!+AD18+#REF!+AD20)</f>
        <v>#REF!</v>
      </c>
      <c r="AE15" s="21" t="e">
        <f>SUM(#REF!+#REF!+#REF!+#REF!+#REF!+AE16+#REF!+AE18+#REF!+AE20)</f>
        <v>#REF!</v>
      </c>
      <c r="AF15" s="21">
        <f>SUM(R15-AA15)</f>
        <v>7482336.089999998</v>
      </c>
      <c r="AG15" s="25">
        <f>SUM(AA15/R15)</f>
        <v>0.51626510979109563</v>
      </c>
      <c r="AH15" s="9">
        <v>26153831.100000001</v>
      </c>
      <c r="AI15" s="10">
        <v>0.18331257216736022</v>
      </c>
      <c r="AJ15" s="9">
        <v>17787.14</v>
      </c>
      <c r="AK15" s="10">
        <v>0.99697921003824086</v>
      </c>
      <c r="AL15" s="1"/>
    </row>
    <row r="16" spans="1:38" ht="90" outlineLevel="1" x14ac:dyDescent="0.25">
      <c r="A16" s="6" t="s">
        <v>31</v>
      </c>
      <c r="B16" s="7" t="s">
        <v>37</v>
      </c>
      <c r="C16" s="6">
        <v>1.11050251000001E+16</v>
      </c>
      <c r="D16" s="6"/>
      <c r="E16" s="6"/>
      <c r="F16" s="8"/>
      <c r="G16" s="6"/>
      <c r="H16" s="6"/>
      <c r="I16" s="6"/>
      <c r="J16" s="6"/>
      <c r="K16" s="6"/>
      <c r="L16" s="6"/>
      <c r="M16" s="6"/>
      <c r="N16" s="6"/>
      <c r="O16" s="15">
        <v>0</v>
      </c>
      <c r="P16" s="15">
        <v>750000</v>
      </c>
      <c r="Q16" s="15">
        <v>0</v>
      </c>
      <c r="R16" s="16">
        <v>11460</v>
      </c>
      <c r="S16" s="16">
        <v>750000</v>
      </c>
      <c r="T16" s="16">
        <v>750000</v>
      </c>
      <c r="U16" s="16">
        <v>0</v>
      </c>
      <c r="V16" s="16">
        <v>0</v>
      </c>
      <c r="W16" s="16">
        <v>0</v>
      </c>
      <c r="X16" s="16">
        <v>170000</v>
      </c>
      <c r="Y16" s="16">
        <v>0</v>
      </c>
      <c r="Z16" s="16">
        <v>255511.97</v>
      </c>
      <c r="AA16" s="16">
        <v>1006.54</v>
      </c>
      <c r="AB16" s="16">
        <v>0</v>
      </c>
      <c r="AC16" s="16">
        <v>255511.97</v>
      </c>
      <c r="AD16" s="16">
        <v>255511.97</v>
      </c>
      <c r="AE16" s="16">
        <v>255511.97</v>
      </c>
      <c r="AF16" s="16">
        <f t="shared" si="1"/>
        <v>10453.459999999999</v>
      </c>
      <c r="AG16" s="17">
        <f>AA16/R16</f>
        <v>8.7830715532286205E-2</v>
      </c>
      <c r="AH16" s="9">
        <v>494488.03</v>
      </c>
      <c r="AI16" s="10">
        <v>0.34068262666666665</v>
      </c>
      <c r="AJ16" s="9">
        <v>-85511.97</v>
      </c>
      <c r="AK16" s="10">
        <v>1.5030115882352941</v>
      </c>
      <c r="AL16" s="1"/>
    </row>
    <row r="17" spans="1:38" ht="48.75" customHeight="1" outlineLevel="2" x14ac:dyDescent="0.25">
      <c r="A17" s="6" t="s">
        <v>32</v>
      </c>
      <c r="B17" s="40" t="s">
        <v>51</v>
      </c>
      <c r="C17" s="6">
        <v>1.11050751000001E+16</v>
      </c>
      <c r="D17" s="6"/>
      <c r="E17" s="6"/>
      <c r="F17" s="8"/>
      <c r="G17" s="6"/>
      <c r="H17" s="6"/>
      <c r="I17" s="8"/>
      <c r="J17" s="6"/>
      <c r="K17" s="6"/>
      <c r="L17" s="6"/>
      <c r="M17" s="6"/>
      <c r="N17" s="6"/>
      <c r="O17" s="11">
        <v>0</v>
      </c>
      <c r="P17" s="11">
        <v>307045.68</v>
      </c>
      <c r="Q17" s="11">
        <v>0</v>
      </c>
      <c r="R17" s="12">
        <v>3700</v>
      </c>
      <c r="S17" s="12">
        <v>307045.68</v>
      </c>
      <c r="T17" s="12">
        <v>307045.68</v>
      </c>
      <c r="U17" s="12">
        <v>0</v>
      </c>
      <c r="V17" s="12">
        <v>0</v>
      </c>
      <c r="W17" s="12">
        <v>0</v>
      </c>
      <c r="X17" s="12">
        <v>76761.42</v>
      </c>
      <c r="Y17" s="12">
        <v>0</v>
      </c>
      <c r="Z17" s="12">
        <v>78298.210000000006</v>
      </c>
      <c r="AA17" s="12">
        <v>14800</v>
      </c>
      <c r="AB17" s="12">
        <v>0</v>
      </c>
      <c r="AC17" s="12">
        <v>78298.210000000006</v>
      </c>
      <c r="AD17" s="12">
        <v>78298.210000000006</v>
      </c>
      <c r="AE17" s="12">
        <v>78298.210000000006</v>
      </c>
      <c r="AF17" s="16">
        <f t="shared" si="1"/>
        <v>-11100</v>
      </c>
      <c r="AG17" s="13">
        <f>SUM(AA17/R17)</f>
        <v>4</v>
      </c>
      <c r="AH17" s="11">
        <v>228747.47</v>
      </c>
      <c r="AI17" s="14">
        <v>0.25500508588819748</v>
      </c>
      <c r="AJ17" s="11">
        <v>-1536.79</v>
      </c>
      <c r="AK17" s="14">
        <v>1.0200203435527899</v>
      </c>
      <c r="AL17" s="1"/>
    </row>
    <row r="18" spans="1:38" ht="45" outlineLevel="1" x14ac:dyDescent="0.25">
      <c r="A18" s="6" t="s">
        <v>33</v>
      </c>
      <c r="B18" s="7" t="s">
        <v>38</v>
      </c>
      <c r="C18" s="6">
        <v>1.13029951000001E+16</v>
      </c>
      <c r="D18" s="6"/>
      <c r="E18" s="6"/>
      <c r="F18" s="8"/>
      <c r="G18" s="6"/>
      <c r="H18" s="6"/>
      <c r="I18" s="6"/>
      <c r="J18" s="6"/>
      <c r="K18" s="6"/>
      <c r="L18" s="6"/>
      <c r="M18" s="6"/>
      <c r="N18" s="6"/>
      <c r="O18" s="15">
        <v>0</v>
      </c>
      <c r="P18" s="15">
        <v>120000</v>
      </c>
      <c r="Q18" s="15">
        <v>0</v>
      </c>
      <c r="R18" s="16">
        <v>30000</v>
      </c>
      <c r="S18" s="16">
        <v>120000</v>
      </c>
      <c r="T18" s="16">
        <v>120000</v>
      </c>
      <c r="U18" s="16">
        <v>0</v>
      </c>
      <c r="V18" s="16">
        <v>0</v>
      </c>
      <c r="W18" s="16">
        <v>0</v>
      </c>
      <c r="X18" s="16">
        <v>30000</v>
      </c>
      <c r="Y18" s="16">
        <v>0</v>
      </c>
      <c r="Z18" s="16">
        <v>87650</v>
      </c>
      <c r="AA18" s="16">
        <v>11450</v>
      </c>
      <c r="AB18" s="16">
        <v>0</v>
      </c>
      <c r="AC18" s="16">
        <v>87650</v>
      </c>
      <c r="AD18" s="16">
        <v>87650</v>
      </c>
      <c r="AE18" s="16">
        <v>87650</v>
      </c>
      <c r="AF18" s="16">
        <f t="shared" ref="AF18" si="3">R18-AA18</f>
        <v>18550</v>
      </c>
      <c r="AG18" s="17">
        <f>AA18/R18</f>
        <v>0.38166666666666665</v>
      </c>
      <c r="AH18" s="9">
        <v>246127.55</v>
      </c>
      <c r="AI18" s="10">
        <v>0.35658142738758425</v>
      </c>
      <c r="AJ18" s="9">
        <v>-40770.71</v>
      </c>
      <c r="AK18" s="10">
        <v>1.4263258586965091</v>
      </c>
      <c r="AL18" s="1"/>
    </row>
    <row r="19" spans="1:38" ht="47.25" customHeight="1" outlineLevel="2" x14ac:dyDescent="0.25">
      <c r="A19" s="6" t="s">
        <v>34</v>
      </c>
      <c r="B19" s="39" t="s">
        <v>50</v>
      </c>
      <c r="C19" s="6">
        <v>1.13020651000001E+16</v>
      </c>
      <c r="D19" s="6"/>
      <c r="E19" s="6"/>
      <c r="F19" s="8"/>
      <c r="G19" s="6"/>
      <c r="H19" s="6"/>
      <c r="I19" s="8"/>
      <c r="J19" s="6"/>
      <c r="K19" s="6"/>
      <c r="L19" s="6"/>
      <c r="M19" s="6"/>
      <c r="N19" s="6"/>
      <c r="O19" s="11">
        <v>0</v>
      </c>
      <c r="P19" s="11">
        <v>200000</v>
      </c>
      <c r="Q19" s="11">
        <v>0</v>
      </c>
      <c r="R19" s="33">
        <v>243233.7</v>
      </c>
      <c r="S19" s="33">
        <v>200000</v>
      </c>
      <c r="T19" s="33">
        <v>200000</v>
      </c>
      <c r="U19" s="33">
        <v>0</v>
      </c>
      <c r="V19" s="33">
        <v>0</v>
      </c>
      <c r="W19" s="33">
        <v>0</v>
      </c>
      <c r="X19" s="33">
        <v>40000</v>
      </c>
      <c r="Y19" s="33">
        <v>0</v>
      </c>
      <c r="Z19" s="33">
        <v>20243.53</v>
      </c>
      <c r="AA19" s="33">
        <v>75522.38</v>
      </c>
      <c r="AB19" s="33">
        <v>0</v>
      </c>
      <c r="AC19" s="33">
        <v>20243.53</v>
      </c>
      <c r="AD19" s="33">
        <v>20243.53</v>
      </c>
      <c r="AE19" s="33">
        <v>20243.53</v>
      </c>
      <c r="AF19" s="34">
        <f t="shared" si="1"/>
        <v>167711.32</v>
      </c>
      <c r="AG19" s="35">
        <v>0.10121765000000001</v>
      </c>
      <c r="AH19" s="11">
        <v>179756.47</v>
      </c>
      <c r="AI19" s="14">
        <v>0.10121765000000001</v>
      </c>
      <c r="AJ19" s="11">
        <v>19756.47</v>
      </c>
      <c r="AK19" s="14">
        <v>0.50608825000000002</v>
      </c>
      <c r="AL19" s="1"/>
    </row>
    <row r="20" spans="1:38" ht="33" customHeight="1" x14ac:dyDescent="0.25">
      <c r="A20" s="6" t="s">
        <v>35</v>
      </c>
      <c r="B20" s="37" t="s">
        <v>49</v>
      </c>
      <c r="C20" s="32">
        <v>1.13029951000001E+16</v>
      </c>
      <c r="D20" s="6"/>
      <c r="E20" s="6"/>
      <c r="F20" s="8"/>
      <c r="G20" s="6"/>
      <c r="H20" s="6"/>
      <c r="I20" s="6"/>
      <c r="J20" s="6"/>
      <c r="K20" s="6"/>
      <c r="L20" s="6"/>
      <c r="M20" s="6"/>
      <c r="N20" s="6"/>
      <c r="O20" s="15"/>
      <c r="P20" s="15"/>
      <c r="Q20" s="15"/>
      <c r="R20" s="34">
        <v>27300</v>
      </c>
      <c r="S20" s="34"/>
      <c r="T20" s="34"/>
      <c r="U20" s="34"/>
      <c r="V20" s="34"/>
      <c r="W20" s="34"/>
      <c r="X20" s="34"/>
      <c r="Y20" s="34"/>
      <c r="Z20" s="34"/>
      <c r="AA20" s="34">
        <v>31808.5</v>
      </c>
      <c r="AB20" s="34"/>
      <c r="AC20" s="34"/>
      <c r="AD20" s="34"/>
      <c r="AE20" s="34"/>
      <c r="AF20" s="34">
        <f t="shared" si="1"/>
        <v>-4508.5</v>
      </c>
      <c r="AG20" s="38">
        <f t="shared" ref="AG20:AG28" si="4">SUM(AA20/R20)</f>
        <v>1.1651465201465201</v>
      </c>
      <c r="AH20" s="9">
        <v>451575.71</v>
      </c>
      <c r="AI20" s="10">
        <v>0.26929496763754046</v>
      </c>
      <c r="AJ20" s="9">
        <v>-11927.29</v>
      </c>
      <c r="AK20" s="10">
        <v>1.0772007870702991</v>
      </c>
      <c r="AL20" s="1"/>
    </row>
    <row r="21" spans="1:38" ht="14.25" customHeight="1" outlineLevel="2" x14ac:dyDescent="0.25">
      <c r="A21" s="6"/>
      <c r="B21" s="27" t="s">
        <v>42</v>
      </c>
      <c r="C21" s="6">
        <v>1.17050501000001E+16</v>
      </c>
      <c r="D21" s="6"/>
      <c r="E21" s="6"/>
      <c r="F21" s="8"/>
      <c r="G21" s="6"/>
      <c r="H21" s="6"/>
      <c r="I21" s="8"/>
      <c r="J21" s="6"/>
      <c r="K21" s="6"/>
      <c r="L21" s="6"/>
      <c r="M21" s="6"/>
      <c r="N21" s="6"/>
      <c r="O21" s="11"/>
      <c r="P21" s="11"/>
      <c r="Q21" s="11"/>
      <c r="R21" s="12">
        <v>4800</v>
      </c>
      <c r="S21" s="12"/>
      <c r="T21" s="12"/>
      <c r="U21" s="12"/>
      <c r="V21" s="12"/>
      <c r="W21" s="12"/>
      <c r="X21" s="12"/>
      <c r="Y21" s="12"/>
      <c r="Z21" s="12"/>
      <c r="AA21" s="12">
        <v>2000</v>
      </c>
      <c r="AB21" s="12"/>
      <c r="AC21" s="12"/>
      <c r="AD21" s="12"/>
      <c r="AE21" s="12"/>
      <c r="AF21" s="16">
        <f t="shared" si="1"/>
        <v>2800</v>
      </c>
      <c r="AG21" s="35">
        <f t="shared" si="4"/>
        <v>0.41666666666666669</v>
      </c>
      <c r="AH21" s="11"/>
      <c r="AI21" s="14"/>
      <c r="AJ21" s="11"/>
      <c r="AK21" s="14"/>
      <c r="AL21" s="1"/>
    </row>
    <row r="22" spans="1:38" ht="52.5" customHeight="1" outlineLevel="2" x14ac:dyDescent="0.25">
      <c r="A22" s="6"/>
      <c r="B22" s="27" t="s">
        <v>44</v>
      </c>
      <c r="C22" s="32">
        <v>2.02150011000001E+16</v>
      </c>
      <c r="D22" s="6"/>
      <c r="E22" s="6"/>
      <c r="F22" s="8"/>
      <c r="G22" s="6"/>
      <c r="H22" s="6"/>
      <c r="I22" s="8"/>
      <c r="J22" s="6"/>
      <c r="K22" s="6"/>
      <c r="L22" s="6"/>
      <c r="M22" s="6"/>
      <c r="N22" s="6"/>
      <c r="O22" s="11"/>
      <c r="P22" s="11"/>
      <c r="Q22" s="11"/>
      <c r="R22" s="33">
        <v>10637200</v>
      </c>
      <c r="S22" s="33"/>
      <c r="T22" s="33"/>
      <c r="U22" s="33"/>
      <c r="V22" s="33"/>
      <c r="W22" s="33"/>
      <c r="X22" s="33"/>
      <c r="Y22" s="33"/>
      <c r="Z22" s="33"/>
      <c r="AA22" s="33">
        <v>5318602</v>
      </c>
      <c r="AB22" s="33"/>
      <c r="AC22" s="33"/>
      <c r="AD22" s="33"/>
      <c r="AE22" s="33"/>
      <c r="AF22" s="34">
        <f t="shared" si="1"/>
        <v>5318598</v>
      </c>
      <c r="AG22" s="35">
        <f t="shared" si="4"/>
        <v>0.5000001880194036</v>
      </c>
      <c r="AH22" s="11"/>
      <c r="AI22" s="14"/>
      <c r="AJ22" s="11"/>
      <c r="AK22" s="14"/>
      <c r="AL22" s="1"/>
    </row>
    <row r="23" spans="1:38" ht="49.5" customHeight="1" outlineLevel="2" x14ac:dyDescent="0.25">
      <c r="A23" s="6"/>
      <c r="B23" s="31" t="s">
        <v>45</v>
      </c>
      <c r="C23" s="32">
        <v>2.02150021000001E+16</v>
      </c>
      <c r="D23" s="6"/>
      <c r="E23" s="6"/>
      <c r="F23" s="8"/>
      <c r="G23" s="6"/>
      <c r="H23" s="6"/>
      <c r="I23" s="8"/>
      <c r="J23" s="6"/>
      <c r="K23" s="6"/>
      <c r="L23" s="6"/>
      <c r="M23" s="6"/>
      <c r="N23" s="6"/>
      <c r="O23" s="11"/>
      <c r="P23" s="11"/>
      <c r="Q23" s="11"/>
      <c r="R23" s="36">
        <v>345873.94</v>
      </c>
      <c r="S23" s="12"/>
      <c r="T23" s="12"/>
      <c r="U23" s="12"/>
      <c r="V23" s="12"/>
      <c r="W23" s="12"/>
      <c r="X23" s="12"/>
      <c r="Y23" s="12"/>
      <c r="Z23" s="12"/>
      <c r="AA23" s="36">
        <v>172941.94</v>
      </c>
      <c r="AB23" s="12"/>
      <c r="AC23" s="12"/>
      <c r="AD23" s="12"/>
      <c r="AE23" s="12"/>
      <c r="AF23" s="34">
        <f t="shared" si="1"/>
        <v>172932</v>
      </c>
      <c r="AG23" s="35">
        <f t="shared" si="4"/>
        <v>0.50001436939712773</v>
      </c>
      <c r="AH23" s="11"/>
      <c r="AI23" s="14"/>
      <c r="AJ23" s="11"/>
      <c r="AK23" s="14"/>
      <c r="AL23" s="1"/>
    </row>
    <row r="24" spans="1:38" ht="32.25" customHeight="1" outlineLevel="2" x14ac:dyDescent="0.25">
      <c r="A24" s="6"/>
      <c r="B24" s="31" t="s">
        <v>52</v>
      </c>
      <c r="C24" s="32">
        <v>2.02255191000001E+16</v>
      </c>
      <c r="D24" s="6"/>
      <c r="E24" s="6"/>
      <c r="F24" s="8"/>
      <c r="G24" s="6"/>
      <c r="H24" s="6"/>
      <c r="I24" s="8"/>
      <c r="J24" s="6"/>
      <c r="K24" s="6"/>
      <c r="L24" s="6"/>
      <c r="M24" s="6"/>
      <c r="N24" s="6"/>
      <c r="O24" s="11"/>
      <c r="P24" s="11"/>
      <c r="Q24" s="11"/>
      <c r="R24" s="36">
        <v>107527</v>
      </c>
      <c r="S24" s="12"/>
      <c r="T24" s="12"/>
      <c r="U24" s="12"/>
      <c r="V24" s="12"/>
      <c r="W24" s="12"/>
      <c r="X24" s="12"/>
      <c r="Y24" s="12"/>
      <c r="Z24" s="12"/>
      <c r="AA24" s="66">
        <v>106920</v>
      </c>
      <c r="AB24" s="12"/>
      <c r="AC24" s="12"/>
      <c r="AD24" s="12"/>
      <c r="AE24" s="12"/>
      <c r="AF24" s="34">
        <f t="shared" ref="AF24:AF27" si="5">SUM(R24-AA24)</f>
        <v>607</v>
      </c>
      <c r="AG24" s="35">
        <f t="shared" si="4"/>
        <v>0.99435490620960321</v>
      </c>
      <c r="AH24" s="11"/>
      <c r="AI24" s="14"/>
      <c r="AJ24" s="11"/>
      <c r="AK24" s="14"/>
      <c r="AL24" s="1"/>
    </row>
    <row r="25" spans="1:38" ht="22.5" customHeight="1" outlineLevel="2" x14ac:dyDescent="0.25">
      <c r="A25" s="6"/>
      <c r="B25" s="31" t="s">
        <v>46</v>
      </c>
      <c r="C25" s="6">
        <v>2.02299991000001E+16</v>
      </c>
      <c r="D25" s="6"/>
      <c r="E25" s="6"/>
      <c r="F25" s="8"/>
      <c r="G25" s="6"/>
      <c r="H25" s="6"/>
      <c r="I25" s="8"/>
      <c r="J25" s="6"/>
      <c r="K25" s="6"/>
      <c r="L25" s="6"/>
      <c r="M25" s="6"/>
      <c r="N25" s="6"/>
      <c r="O25" s="11"/>
      <c r="P25" s="11"/>
      <c r="Q25" s="11"/>
      <c r="R25" s="12">
        <v>968514</v>
      </c>
      <c r="S25" s="12"/>
      <c r="T25" s="12"/>
      <c r="U25" s="12"/>
      <c r="V25" s="12"/>
      <c r="W25" s="12"/>
      <c r="X25" s="12"/>
      <c r="Y25" s="12"/>
      <c r="Z25" s="12"/>
      <c r="AA25" s="12">
        <v>484258</v>
      </c>
      <c r="AB25" s="12"/>
      <c r="AC25" s="12"/>
      <c r="AD25" s="12"/>
      <c r="AE25" s="12"/>
      <c r="AF25" s="16">
        <f t="shared" si="5"/>
        <v>484256</v>
      </c>
      <c r="AG25" s="13">
        <f t="shared" si="4"/>
        <v>0.50000103250959715</v>
      </c>
      <c r="AH25" s="11"/>
      <c r="AI25" s="14"/>
      <c r="AJ25" s="11"/>
      <c r="AK25" s="14"/>
      <c r="AL25" s="1"/>
    </row>
    <row r="26" spans="1:38" ht="61.5" customHeight="1" outlineLevel="2" x14ac:dyDescent="0.25">
      <c r="A26" s="6"/>
      <c r="B26" s="27" t="s">
        <v>47</v>
      </c>
      <c r="C26" s="6">
        <v>2.02351181000001E+16</v>
      </c>
      <c r="D26" s="6"/>
      <c r="E26" s="6"/>
      <c r="F26" s="8"/>
      <c r="G26" s="6"/>
      <c r="H26" s="6"/>
      <c r="I26" s="8"/>
      <c r="J26" s="6"/>
      <c r="K26" s="6"/>
      <c r="L26" s="6"/>
      <c r="M26" s="6"/>
      <c r="N26" s="6"/>
      <c r="O26" s="11"/>
      <c r="P26" s="11"/>
      <c r="Q26" s="11"/>
      <c r="R26" s="12">
        <v>238850</v>
      </c>
      <c r="S26" s="12"/>
      <c r="T26" s="12"/>
      <c r="U26" s="12"/>
      <c r="V26" s="12"/>
      <c r="W26" s="12"/>
      <c r="X26" s="12"/>
      <c r="Y26" s="12"/>
      <c r="Z26" s="12"/>
      <c r="AA26" s="12">
        <v>101150</v>
      </c>
      <c r="AB26" s="12"/>
      <c r="AC26" s="12"/>
      <c r="AD26" s="12"/>
      <c r="AE26" s="12"/>
      <c r="AF26" s="16">
        <f t="shared" si="5"/>
        <v>137700</v>
      </c>
      <c r="AG26" s="13">
        <f t="shared" si="4"/>
        <v>0.42348754448398579</v>
      </c>
      <c r="AH26" s="11"/>
      <c r="AI26" s="14"/>
      <c r="AJ26" s="11"/>
      <c r="AK26" s="14"/>
      <c r="AL26" s="1"/>
    </row>
    <row r="27" spans="1:38" ht="67.5" customHeight="1" outlineLevel="2" x14ac:dyDescent="0.25">
      <c r="A27" s="6"/>
      <c r="B27" s="27" t="s">
        <v>39</v>
      </c>
      <c r="C27" s="6">
        <v>2.02400141000001E+16</v>
      </c>
      <c r="D27" s="6"/>
      <c r="E27" s="6"/>
      <c r="F27" s="8"/>
      <c r="G27" s="6"/>
      <c r="H27" s="6"/>
      <c r="I27" s="8"/>
      <c r="J27" s="6"/>
      <c r="K27" s="6"/>
      <c r="L27" s="6"/>
      <c r="M27" s="6"/>
      <c r="N27" s="6"/>
      <c r="O27" s="11"/>
      <c r="P27" s="11"/>
      <c r="Q27" s="11"/>
      <c r="R27" s="12">
        <v>2850906.97</v>
      </c>
      <c r="S27" s="12"/>
      <c r="T27" s="12"/>
      <c r="U27" s="12"/>
      <c r="V27" s="12"/>
      <c r="W27" s="12"/>
      <c r="X27" s="12"/>
      <c r="Y27" s="12"/>
      <c r="Z27" s="12"/>
      <c r="AA27" s="12">
        <v>1666570.16</v>
      </c>
      <c r="AB27" s="12"/>
      <c r="AC27" s="12"/>
      <c r="AD27" s="12"/>
      <c r="AE27" s="12"/>
      <c r="AF27" s="16">
        <f t="shared" si="5"/>
        <v>1184336.8100000003</v>
      </c>
      <c r="AG27" s="13">
        <f t="shared" si="4"/>
        <v>0.58457542723675748</v>
      </c>
      <c r="AH27" s="11"/>
      <c r="AI27" s="14"/>
      <c r="AJ27" s="11"/>
      <c r="AK27" s="14"/>
      <c r="AL27" s="1"/>
    </row>
    <row r="28" spans="1:38" ht="61.5" customHeight="1" outlineLevel="2" x14ac:dyDescent="0.25">
      <c r="A28" s="6"/>
      <c r="B28" s="31" t="s">
        <v>48</v>
      </c>
      <c r="C28" s="6">
        <v>2.19600101000001E+16</v>
      </c>
      <c r="D28" s="6"/>
      <c r="E28" s="6"/>
      <c r="F28" s="8"/>
      <c r="G28" s="6"/>
      <c r="H28" s="6"/>
      <c r="I28" s="8"/>
      <c r="J28" s="6"/>
      <c r="K28" s="6"/>
      <c r="L28" s="6"/>
      <c r="M28" s="6"/>
      <c r="N28" s="6"/>
      <c r="O28" s="11"/>
      <c r="P28" s="11"/>
      <c r="Q28" s="11"/>
      <c r="R28" s="12">
        <v>-1521.05</v>
      </c>
      <c r="S28" s="12"/>
      <c r="T28" s="12"/>
      <c r="U28" s="12"/>
      <c r="V28" s="12"/>
      <c r="W28" s="12"/>
      <c r="X28" s="12"/>
      <c r="Y28" s="12"/>
      <c r="Z28" s="12"/>
      <c r="AA28" s="12">
        <v>-1521.05</v>
      </c>
      <c r="AB28" s="12"/>
      <c r="AC28" s="12"/>
      <c r="AD28" s="12"/>
      <c r="AE28" s="12"/>
      <c r="AF28" s="16">
        <v>364668.49</v>
      </c>
      <c r="AG28" s="13">
        <f t="shared" si="4"/>
        <v>1</v>
      </c>
      <c r="AH28" s="11"/>
      <c r="AI28" s="14"/>
      <c r="AJ28" s="11"/>
      <c r="AK28" s="14"/>
      <c r="AL28" s="1"/>
    </row>
    <row r="29" spans="1:38" ht="12.75" customHeight="1" x14ac:dyDescent="0.25">
      <c r="A29" s="54" t="s">
        <v>36</v>
      </c>
      <c r="B29" s="55"/>
      <c r="C29" s="55"/>
      <c r="D29" s="55"/>
      <c r="E29" s="55"/>
      <c r="F29" s="55"/>
      <c r="G29" s="55"/>
      <c r="H29" s="55"/>
      <c r="I29" s="28"/>
      <c r="J29" s="28"/>
      <c r="K29" s="28"/>
      <c r="L29" s="28"/>
      <c r="M29" s="28"/>
      <c r="N29" s="28"/>
      <c r="O29" s="22">
        <v>0</v>
      </c>
      <c r="P29" s="22">
        <v>102365709.93000001</v>
      </c>
      <c r="Q29" s="22">
        <v>8481334</v>
      </c>
      <c r="R29" s="29">
        <f>SUM(R15+R6)</f>
        <v>17310694.559999999</v>
      </c>
      <c r="S29" s="29" t="e">
        <f t="shared" ref="S29:Z29" si="6">SUM(S6+S15)</f>
        <v>#REF!</v>
      </c>
      <c r="T29" s="29" t="e">
        <f t="shared" si="6"/>
        <v>#REF!</v>
      </c>
      <c r="U29" s="29" t="e">
        <f t="shared" si="6"/>
        <v>#REF!</v>
      </c>
      <c r="V29" s="29" t="e">
        <f t="shared" si="6"/>
        <v>#REF!</v>
      </c>
      <c r="W29" s="29" t="e">
        <f t="shared" si="6"/>
        <v>#REF!</v>
      </c>
      <c r="X29" s="29" t="e">
        <f t="shared" si="6"/>
        <v>#REF!</v>
      </c>
      <c r="Y29" s="29" t="e">
        <f t="shared" si="6"/>
        <v>#REF!</v>
      </c>
      <c r="Z29" s="29" t="e">
        <f t="shared" si="6"/>
        <v>#REF!</v>
      </c>
      <c r="AA29" s="29">
        <f>SUM(AA15+AA6)</f>
        <v>8787155.7400000002</v>
      </c>
      <c r="AB29" s="29" t="e">
        <f>SUM(AB6+AB15)</f>
        <v>#REF!</v>
      </c>
      <c r="AC29" s="29" t="e">
        <f>SUM(AC6+AC15)</f>
        <v>#REF!</v>
      </c>
      <c r="AD29" s="29" t="e">
        <f>SUM(AD6+AD15)</f>
        <v>#REF!</v>
      </c>
      <c r="AE29" s="29" t="e">
        <f>SUM(AE6+AE15)</f>
        <v>#REF!</v>
      </c>
      <c r="AF29" s="29">
        <f>SUM(AF6+AF15)</f>
        <v>8530078.3699999973</v>
      </c>
      <c r="AG29" s="30">
        <f>AA29/R29</f>
        <v>0.5076142791118603</v>
      </c>
      <c r="AH29" s="22">
        <v>86881871.219999999</v>
      </c>
      <c r="AI29" s="23">
        <v>0.21620037720747903</v>
      </c>
      <c r="AJ29" s="22">
        <v>2378683.7000000002</v>
      </c>
      <c r="AK29" s="23">
        <v>0.90970632154307285</v>
      </c>
      <c r="AL29" s="1"/>
    </row>
    <row r="30" spans="1:38" ht="12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 t="s">
        <v>1</v>
      </c>
      <c r="AF30" s="1"/>
      <c r="AG30" s="1"/>
      <c r="AH30" s="1"/>
      <c r="AI30" s="1"/>
      <c r="AJ30" s="1"/>
      <c r="AK30" s="1"/>
      <c r="AL30" s="1"/>
    </row>
    <row r="31" spans="1:38" x14ac:dyDescent="0.25">
      <c r="A31" s="52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24"/>
      <c r="AD31" s="24"/>
      <c r="AE31" s="24"/>
      <c r="AF31" s="24"/>
      <c r="AG31" s="24"/>
      <c r="AH31" s="24"/>
      <c r="AI31" s="24"/>
      <c r="AJ31" s="24"/>
      <c r="AK31" s="24"/>
      <c r="AL31" s="1"/>
    </row>
  </sheetData>
  <mergeCells count="30">
    <mergeCell ref="A31:AB31"/>
    <mergeCell ref="A29:H29"/>
    <mergeCell ref="F4:H4"/>
    <mergeCell ref="A4:A5"/>
    <mergeCell ref="B4:B5"/>
    <mergeCell ref="C4:C5"/>
    <mergeCell ref="D4:D5"/>
    <mergeCell ref="E4:E5"/>
    <mergeCell ref="I4:K4"/>
    <mergeCell ref="L4:L5"/>
    <mergeCell ref="M4:M5"/>
    <mergeCell ref="N4:N5"/>
    <mergeCell ref="O4:O5"/>
    <mergeCell ref="P4:P5"/>
    <mergeCell ref="Q4:Q5"/>
    <mergeCell ref="A1:AK1"/>
    <mergeCell ref="A2:AI2"/>
    <mergeCell ref="Y4:AA4"/>
    <mergeCell ref="AB4:AD4"/>
    <mergeCell ref="AF4:AG4"/>
    <mergeCell ref="AH4:AI4"/>
    <mergeCell ref="AJ4:AK4"/>
    <mergeCell ref="U4:U5"/>
    <mergeCell ref="T4:T5"/>
    <mergeCell ref="V4:V5"/>
    <mergeCell ref="W4:W5"/>
    <mergeCell ref="X4:X5"/>
    <mergeCell ref="R4:R5"/>
    <mergeCell ref="S4:S5"/>
    <mergeCell ref="A3:AK3"/>
  </mergeCells>
  <pageMargins left="0.39374999999999999" right="0.39374999999999999" top="0.59027779999999996" bottom="0.59027779999999996" header="0.39374999999999999" footer="0.39374999999999999"/>
  <pageSetup paperSize="9" scale="6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417C820F-3A6F-44B9-8FE1-E04401C9EA6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UXOVA\Ухова</dc:creator>
  <cp:lastModifiedBy>ingar</cp:lastModifiedBy>
  <cp:lastPrinted>2022-04-05T10:51:05Z</cp:lastPrinted>
  <dcterms:created xsi:type="dcterms:W3CDTF">2019-04-16T05:52:40Z</dcterms:created>
  <dcterms:modified xsi:type="dcterms:W3CDTF">2022-07-11T11:23:44Z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Аналитика по доходам Ухова(10).xlsx</vt:lpwstr>
  </property>
  <property fmtid="{D5CDD505-2E9C-101B-9397-08002B2CF9AE}" pid="3" name="Название отчета">
    <vt:lpwstr>Аналитика по доходам Ухова(10).xlsx</vt:lpwstr>
  </property>
  <property fmtid="{D5CDD505-2E9C-101B-9397-08002B2CF9AE}" pid="4" name="Версия клиента">
    <vt:lpwstr>19.1.9.2180</vt:lpwstr>
  </property>
  <property fmtid="{D5CDD505-2E9C-101B-9397-08002B2CF9AE}" pid="5" name="Версия базы">
    <vt:lpwstr>19.1.1524.4777781</vt:lpwstr>
  </property>
  <property fmtid="{D5CDD505-2E9C-101B-9397-08002B2CF9AE}" pid="6" name="Тип сервера">
    <vt:lpwstr>MSSQL</vt:lpwstr>
  </property>
  <property fmtid="{D5CDD505-2E9C-101B-9397-08002B2CF9AE}" pid="7" name="Сервер">
    <vt:lpwstr>finotdel</vt:lpwstr>
  </property>
  <property fmtid="{D5CDD505-2E9C-101B-9397-08002B2CF9AE}" pid="8" name="База">
    <vt:lpwstr>bud_19</vt:lpwstr>
  </property>
  <property fmtid="{D5CDD505-2E9C-101B-9397-08002B2CF9AE}" pid="9" name="Пользователь">
    <vt:lpwstr>бюджет</vt:lpwstr>
  </property>
  <property fmtid="{D5CDD505-2E9C-101B-9397-08002B2CF9AE}" pid="10" name="Шаблон">
    <vt:lpwstr>SQR_INFO_ISP_BUDG_INC</vt:lpwstr>
  </property>
  <property fmtid="{D5CDD505-2E9C-101B-9397-08002B2CF9AE}" pid="11" name="Локальная база">
    <vt:lpwstr>используется</vt:lpwstr>
  </property>
</Properties>
</file>