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E34" i="1"/>
  <c r="E33" i="1"/>
  <c r="E32" i="1"/>
  <c r="E31" i="1"/>
  <c r="E30" i="1"/>
  <c r="E29" i="1"/>
  <c r="E27" i="1"/>
  <c r="E24" i="1"/>
  <c r="E23" i="1"/>
  <c r="E22" i="1"/>
  <c r="E21" i="1"/>
  <c r="E19" i="1"/>
  <c r="E18" i="1"/>
  <c r="E17" i="1"/>
  <c r="E16" i="1"/>
  <c r="E15" i="1"/>
  <c r="E14" i="1"/>
  <c r="E11" i="1"/>
  <c r="E10" i="1"/>
  <c r="E9" i="1"/>
  <c r="E8" i="1"/>
  <c r="E7" i="1"/>
  <c r="F41" i="1"/>
  <c r="F39" i="1"/>
  <c r="F38" i="1"/>
  <c r="F37" i="1"/>
  <c r="F36" i="1"/>
  <c r="F35" i="1"/>
  <c r="F34" i="1"/>
  <c r="F33" i="1"/>
  <c r="F32" i="1"/>
  <c r="F31" i="1"/>
  <c r="F30" i="1"/>
  <c r="F29" i="1"/>
  <c r="F26" i="1"/>
  <c r="F24" i="1"/>
  <c r="F23" i="1"/>
  <c r="F21" i="1"/>
  <c r="F17" i="1"/>
  <c r="F16" i="1"/>
  <c r="F15" i="1"/>
  <c r="F11" i="1"/>
  <c r="F10" i="1"/>
  <c r="F9" i="1"/>
  <c r="D32" i="1" l="1"/>
  <c r="D31" i="1" s="1"/>
  <c r="D7" i="1"/>
  <c r="D8" i="1"/>
  <c r="D14" i="1"/>
  <c r="D25" i="1"/>
  <c r="D22" i="1"/>
  <c r="D19" i="1"/>
  <c r="D29" i="1"/>
  <c r="C32" i="1"/>
  <c r="F28" i="1"/>
  <c r="D27" i="1"/>
  <c r="C27" i="1"/>
  <c r="D6" i="1" l="1"/>
  <c r="D18" i="1"/>
  <c r="F27" i="1"/>
  <c r="D41" i="1" l="1"/>
  <c r="C19" i="1" l="1"/>
  <c r="F19" i="1" s="1"/>
  <c r="C22" i="1"/>
  <c r="F22" i="1" s="1"/>
  <c r="F13" i="1"/>
  <c r="F12" i="1" s="1"/>
  <c r="C12" i="1"/>
  <c r="E25" i="1" l="1"/>
  <c r="C25" i="1"/>
  <c r="F25" i="1" s="1"/>
  <c r="C8" i="1" l="1"/>
  <c r="C7" i="1" l="1"/>
  <c r="F8" i="1"/>
  <c r="C31" i="1"/>
  <c r="F7" i="1" l="1"/>
  <c r="E12" i="1" l="1"/>
  <c r="C29" i="1" l="1"/>
  <c r="C18" i="1" s="1"/>
  <c r="F18" i="1" s="1"/>
  <c r="C14" i="1"/>
  <c r="F14" i="1" s="1"/>
  <c r="C6" i="1" l="1"/>
  <c r="E6" i="1" l="1"/>
  <c r="F6" i="1"/>
  <c r="C41" i="1"/>
</calcChain>
</file>

<file path=xl/sharedStrings.xml><?xml version="1.0" encoding="utf-8"?>
<sst xmlns="http://schemas.openxmlformats.org/spreadsheetml/2006/main" count="75" uniqueCount="74">
  <si>
    <t>(рубли)</t>
  </si>
  <si>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</si>
  <si>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</si>
  <si>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</si>
  <si>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</si>
  <si>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</si>
  <si>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</si>
  <si>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</si>
  <si>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</si>
  <si>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</si>
  <si>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</si>
  <si>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</si>
  <si>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</si>
  <si>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</si>
  <si>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</si>
  <si>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</si>
  <si>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</si>
  <si>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</si>
  <si>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</si>
  <si>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</si>
  <si>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</si>
  <si>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</si>
  <si>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</si>
  <si>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</si>
  <si>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</si>
  <si>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</si>
  <si>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</si>
  <si>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</si>
  <si>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</si>
  <si>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</si>
  <si>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</si>
  <si>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</si>
  <si>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</si>
  <si>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</si>
  <si>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</si>
  <si>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</si>
  <si>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</si>
  <si>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</si>
  <si>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</si>
  <si>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</si>
  <si>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230 113 00000 00 0000 000</t>
  </si>
  <si>
    <t>230 113 01995 10 0000 130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</si>
  <si>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</si>
  <si>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</si>
  <si>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</si>
  <si>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</si>
  <si>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</si>
  <si>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</si>
  <si>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</si>
  <si>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230 113 02065 10 0000  130</t>
  </si>
  <si>
    <t>230 219 60010 10 0000 150</t>
  </si>
  <si>
    <t>230 202 40014 10 0000 150</t>
  </si>
  <si>
    <t>230 202 35118 10 0000 150</t>
  </si>
  <si>
    <t>230 202 29999 10 0000 150</t>
  </si>
  <si>
    <t>230 202 15002 10 0000 150</t>
  </si>
  <si>
    <t>230 202 15001 10 0000 150</t>
  </si>
  <si>
    <t>182 106 00000 00 0000 000</t>
  </si>
  <si>
    <t>182 101 02010 01 0000 110</t>
  </si>
  <si>
    <t>Доходы,поступающие в порядке возмещения расходов, понесенных в связи с эксплуатацией имущества сельских поселений</t>
  </si>
  <si>
    <t>230 114 06025 10 0000 430</t>
  </si>
  <si>
    <t>230 114 00000 00 0000 000</t>
  </si>
  <si>
    <t>ДОХОДЫ ОТ ПРОДАЖИ МАТЕРИАЛЬНЫХ И НЕМАТЕРИАЛЬНЫХ АКТИВОВ</t>
  </si>
  <si>
    <t>Уточненная бюджетная роспись на 2023 год</t>
  </si>
  <si>
    <t>ШТРАФЫ, САНКЦИИ, ВОЗМЕЩЕНИЕ УЩЕРБА</t>
  </si>
  <si>
    <t>000 1 16 00000 00 0000 000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</si>
  <si>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</si>
  <si>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230 1 16  10031 10 0000 140</t>
  </si>
  <si>
    <t>Субсидии бюджетам сельских поселений из местных бюджетов</t>
  </si>
  <si>
    <t>230 2 02 29900 10 0000 150</t>
  </si>
  <si>
    <t>Прочие безвозмездные поступления в бюджеты сельских поселений</t>
  </si>
  <si>
    <t>230 2 07 05030 10 0000 150</t>
  </si>
  <si>
    <t xml:space="preserve">Приложение № 1
к Постановлению администрации 
Ингарского сельского поселения   
от 12.04.2023 №-35 
«Об исполнении бюджета
Ингарского сельского  поселения за1 квартал 2022 года»                                                             </t>
  </si>
  <si>
    <t xml:space="preserve">Исполнено </t>
  </si>
  <si>
    <t>Остаток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</si>
</sst>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shrinkToFit="1"/>
    </xf>
    <xf numFmtId="0" fontId="7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2" xfId="2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2" fontId="4" fillId="0" borderId="2" xfId="2" applyNumberFormat="1" applyFont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4" borderId="0" xfId="0" applyFont="1" applyFill="1" applyAlignment="1">
      <alignment horizontal="right" wrapText="1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34" workbookViewId="0">
      <selection activeCell="E9" sqref="E9"/>
    </sheetView>
  </sheetViews>
  <sheetFormatPr defaultRowHeight="15" x14ac:dyDescent="0.25"/>
  <cols>
    <col min="1" max="1" width="25.42578125" customWidth="1"/>
    <col min="2" max="2" width="55.140625" customWidth="1"/>
    <col min="3" max="5" width="16.140625" customWidth="1"/>
    <col min="6" max="6" width="15.5703125" customWidth="1"/>
  </cols>
  <sheetData>
    <row r="1" spans="1:6" x14ac:dyDescent="0.25">
      <c r="A1" s="51" t="s">
        <v>71</v>
      </c>
      <c r="B1" s="51"/>
      <c r="C1" s="51"/>
      <c r="D1" s="51"/>
      <c r="E1" s="51"/>
      <c r="F1" s="51"/>
    </row>
    <row r="2" spans="1:6" ht="57" customHeight="1" x14ac:dyDescent="0.25">
      <c r="A2" s="51"/>
      <c r="B2" s="51"/>
      <c r="C2" s="51"/>
      <c r="D2" s="51"/>
      <c r="E2" s="51"/>
      <c r="F2" s="51"/>
    </row>
    <row r="3" spans="1:6" ht="15.75" x14ac:dyDescent="0.25">
      <c r="B3" s="1"/>
      <c r="E3" s="50" t="s">
        <v>0</v>
      </c>
      <c r="F3" s="50"/>
    </row>
    <row r="4" spans="1:6" ht="89.25" customHeight="1" x14ac:dyDescent="0.25">
      <c r="A4" s="15" t="s">
        <v>1</v>
      </c>
      <c r="B4" s="15" t="s">
        <v>2</v>
      </c>
      <c r="C4" s="15" t="s">
        <v>62</v>
      </c>
      <c r="D4" s="15" t="s">
        <v>72</v>
      </c>
      <c r="E4" s="15" t="s">
        <v>73</v>
      </c>
      <c r="F4" s="15" t="s">
        <v>48</v>
      </c>
    </row>
    <row r="5" spans="1:6" x14ac:dyDescent="0.25">
      <c r="A5" s="2">
        <v>1</v>
      </c>
      <c r="B5" s="2">
        <v>2</v>
      </c>
      <c r="C5" s="2">
        <v>3</v>
      </c>
      <c r="D5" s="2"/>
      <c r="E5" s="2">
        <v>4</v>
      </c>
      <c r="F5" s="2">
        <v>5</v>
      </c>
    </row>
    <row r="6" spans="1:6" ht="15.75" x14ac:dyDescent="0.25">
      <c r="A6" s="52" t="s">
        <v>26</v>
      </c>
      <c r="B6" s="53"/>
      <c r="C6" s="21">
        <f>SUM(C7+C12+C14+C18)</f>
        <v>2434546.17</v>
      </c>
      <c r="D6" s="21">
        <f>SUM(D7+D12+D14+D18)</f>
        <v>218182.62999999998</v>
      </c>
      <c r="E6" s="38">
        <f t="shared" ref="E6:E11" si="0">SUM(C6-D6)</f>
        <v>2216363.54</v>
      </c>
      <c r="F6" s="34">
        <f>SUM(D6/C6*100)</f>
        <v>8.9619425866135867</v>
      </c>
    </row>
    <row r="7" spans="1:6" ht="15.75" x14ac:dyDescent="0.25">
      <c r="A7" s="26"/>
      <c r="B7" s="27" t="s">
        <v>27</v>
      </c>
      <c r="C7" s="21">
        <f>SUM(C8)</f>
        <v>280500</v>
      </c>
      <c r="D7" s="21">
        <f>SUM(D8)</f>
        <v>38318.030000000006</v>
      </c>
      <c r="E7" s="38">
        <f t="shared" si="0"/>
        <v>242181.97</v>
      </c>
      <c r="F7" s="34">
        <f>SUM(F8)</f>
        <v>13.660616755793228</v>
      </c>
    </row>
    <row r="8" spans="1:6" x14ac:dyDescent="0.25">
      <c r="A8" s="3" t="s">
        <v>28</v>
      </c>
      <c r="B8" s="4" t="s">
        <v>3</v>
      </c>
      <c r="C8" s="5">
        <f>SUM(C9:C11)</f>
        <v>280500</v>
      </c>
      <c r="D8" s="5">
        <f>SUM(D9:D11)</f>
        <v>38318.030000000006</v>
      </c>
      <c r="E8" s="38">
        <f t="shared" si="0"/>
        <v>242181.97</v>
      </c>
      <c r="F8" s="33">
        <f>SUM(D8/C8*100)</f>
        <v>13.660616755793228</v>
      </c>
    </row>
    <row r="9" spans="1:6" ht="64.5" x14ac:dyDescent="0.25">
      <c r="A9" s="17" t="s">
        <v>57</v>
      </c>
      <c r="B9" s="19" t="s">
        <v>4</v>
      </c>
      <c r="C9" s="6">
        <v>249500</v>
      </c>
      <c r="D9" s="6">
        <v>38321.33</v>
      </c>
      <c r="E9" s="39">
        <f t="shared" si="0"/>
        <v>211178.66999999998</v>
      </c>
      <c r="F9" s="31">
        <f>SUM(D9/C9*100)</f>
        <v>15.359250501002006</v>
      </c>
    </row>
    <row r="10" spans="1:6" ht="90" x14ac:dyDescent="0.25">
      <c r="A10" s="18" t="s">
        <v>29</v>
      </c>
      <c r="B10" s="20" t="s">
        <v>5</v>
      </c>
      <c r="C10" s="7">
        <v>25000</v>
      </c>
      <c r="D10" s="7">
        <v>-0.85</v>
      </c>
      <c r="E10" s="40">
        <f t="shared" si="0"/>
        <v>25000.85</v>
      </c>
      <c r="F10" s="31">
        <f>SUM(D10/C10*100)</f>
        <v>-3.3999999999999998E-3</v>
      </c>
    </row>
    <row r="11" spans="1:6" ht="39" x14ac:dyDescent="0.25">
      <c r="A11" s="18" t="s">
        <v>33</v>
      </c>
      <c r="B11" s="20" t="s">
        <v>6</v>
      </c>
      <c r="C11" s="7">
        <v>6000</v>
      </c>
      <c r="D11" s="7">
        <v>-2.4500000000000002</v>
      </c>
      <c r="E11" s="40">
        <f t="shared" si="0"/>
        <v>6002.45</v>
      </c>
      <c r="F11" s="31">
        <f>SUM(D11/C11*100)</f>
        <v>-4.0833333333333333E-2</v>
      </c>
    </row>
    <row r="12" spans="1:6" x14ac:dyDescent="0.25">
      <c r="A12" s="22"/>
      <c r="B12" s="23" t="s">
        <v>30</v>
      </c>
      <c r="C12" s="5">
        <f>SUM(C13)</f>
        <v>9000</v>
      </c>
      <c r="D12" s="5">
        <v>0</v>
      </c>
      <c r="E12" s="41">
        <f>E13</f>
        <v>0</v>
      </c>
      <c r="F12" s="37">
        <f>SUM(F13)</f>
        <v>0</v>
      </c>
    </row>
    <row r="13" spans="1:6" x14ac:dyDescent="0.25">
      <c r="A13" s="18" t="s">
        <v>31</v>
      </c>
      <c r="B13" s="20" t="s">
        <v>32</v>
      </c>
      <c r="C13" s="7">
        <v>9000</v>
      </c>
      <c r="D13" s="7">
        <v>0</v>
      </c>
      <c r="E13" s="40">
        <v>0</v>
      </c>
      <c r="F13" s="32">
        <f t="shared" ref="F13" si="1">SUM(E13/C13*100)</f>
        <v>0</v>
      </c>
    </row>
    <row r="14" spans="1:6" x14ac:dyDescent="0.25">
      <c r="A14" s="8" t="s">
        <v>56</v>
      </c>
      <c r="B14" s="9" t="s">
        <v>7</v>
      </c>
      <c r="C14" s="5">
        <f>C15+C16+C17</f>
        <v>1840000</v>
      </c>
      <c r="D14" s="5">
        <f>SUM(D15:D17)</f>
        <v>110182.23999999999</v>
      </c>
      <c r="E14" s="38">
        <f t="shared" ref="E14:E19" si="2">SUM(C14-D14)</f>
        <v>1729817.76</v>
      </c>
      <c r="F14" s="33">
        <f t="shared" ref="F14:F19" si="3">SUM(D14/C14*100)</f>
        <v>5.9881652173913036</v>
      </c>
    </row>
    <row r="15" spans="1:6" ht="39" x14ac:dyDescent="0.25">
      <c r="A15" s="8" t="s">
        <v>34</v>
      </c>
      <c r="B15" s="10" t="s">
        <v>8</v>
      </c>
      <c r="C15" s="7">
        <v>770000</v>
      </c>
      <c r="D15" s="7">
        <v>13367.17</v>
      </c>
      <c r="E15" s="40">
        <f t="shared" si="2"/>
        <v>756632.83</v>
      </c>
      <c r="F15" s="31">
        <f t="shared" si="3"/>
        <v>1.735996103896104</v>
      </c>
    </row>
    <row r="16" spans="1:6" ht="26.25" x14ac:dyDescent="0.25">
      <c r="A16" s="8" t="s">
        <v>35</v>
      </c>
      <c r="B16" s="10" t="s">
        <v>9</v>
      </c>
      <c r="C16" s="7">
        <v>310000</v>
      </c>
      <c r="D16" s="7">
        <v>66968.039999999994</v>
      </c>
      <c r="E16" s="40">
        <f t="shared" si="2"/>
        <v>243031.96000000002</v>
      </c>
      <c r="F16" s="31">
        <f t="shared" si="3"/>
        <v>21.602593548387095</v>
      </c>
    </row>
    <row r="17" spans="1:6" ht="26.25" x14ac:dyDescent="0.25">
      <c r="A17" s="8" t="s">
        <v>36</v>
      </c>
      <c r="B17" s="10" t="s">
        <v>10</v>
      </c>
      <c r="C17" s="7">
        <v>760000</v>
      </c>
      <c r="D17" s="7">
        <v>29847.03</v>
      </c>
      <c r="E17" s="40">
        <f t="shared" si="2"/>
        <v>730152.97</v>
      </c>
      <c r="F17" s="31">
        <f t="shared" si="3"/>
        <v>3.927240789473684</v>
      </c>
    </row>
    <row r="18" spans="1:6" ht="15.75" x14ac:dyDescent="0.25">
      <c r="A18" s="54" t="s">
        <v>24</v>
      </c>
      <c r="B18" s="55"/>
      <c r="C18" s="21">
        <f>SUM(C19+C22+C25+C27+C29)</f>
        <v>305046.17</v>
      </c>
      <c r="D18" s="21">
        <f>SUM(D19+D22+D25+D27+D29)</f>
        <v>69682.359999999986</v>
      </c>
      <c r="E18" s="38">
        <f t="shared" si="2"/>
        <v>235363.81</v>
      </c>
      <c r="F18" s="35">
        <f t="shared" si="3"/>
        <v>22.843217470981518</v>
      </c>
    </row>
    <row r="19" spans="1:6" ht="26.25" x14ac:dyDescent="0.25">
      <c r="A19" s="8" t="s">
        <v>38</v>
      </c>
      <c r="B19" s="9" t="s">
        <v>11</v>
      </c>
      <c r="C19" s="5">
        <f>SUM(C21:C21)</f>
        <v>5600.48</v>
      </c>
      <c r="D19" s="5">
        <f>SUM(D21)</f>
        <v>1028.2</v>
      </c>
      <c r="E19" s="42">
        <f t="shared" si="2"/>
        <v>4572.28</v>
      </c>
      <c r="F19" s="33">
        <f t="shared" si="3"/>
        <v>18.359140645087564</v>
      </c>
    </row>
    <row r="20" spans="1:6" ht="64.5" hidden="1" x14ac:dyDescent="0.25">
      <c r="A20" s="8" t="s">
        <v>12</v>
      </c>
      <c r="B20" s="10" t="s">
        <v>13</v>
      </c>
      <c r="C20" s="7"/>
      <c r="D20" s="7"/>
      <c r="E20" s="40"/>
      <c r="F20" s="16"/>
    </row>
    <row r="21" spans="1:6" ht="64.5" x14ac:dyDescent="0.25">
      <c r="A21" s="8" t="s">
        <v>37</v>
      </c>
      <c r="B21" s="10" t="s">
        <v>39</v>
      </c>
      <c r="C21" s="7">
        <v>5600.48</v>
      </c>
      <c r="D21" s="7">
        <v>1028.2</v>
      </c>
      <c r="E21" s="40">
        <f>SUM(C21-D21)</f>
        <v>4572.28</v>
      </c>
      <c r="F21" s="31">
        <f t="shared" ref="F21:F39" si="4">SUM(D21/C21*100)</f>
        <v>18.359140645087564</v>
      </c>
    </row>
    <row r="22" spans="1:6" ht="26.25" x14ac:dyDescent="0.25">
      <c r="A22" s="28" t="s">
        <v>40</v>
      </c>
      <c r="B22" s="9" t="s">
        <v>14</v>
      </c>
      <c r="C22" s="5">
        <f>SUM(C23:C24)</f>
        <v>265660.51</v>
      </c>
      <c r="D22" s="5">
        <f>SUM(D23:D24)</f>
        <v>38468.979999999996</v>
      </c>
      <c r="E22" s="38">
        <f>SUM(C22-D22)</f>
        <v>227191.53000000003</v>
      </c>
      <c r="F22" s="30">
        <f t="shared" si="4"/>
        <v>14.480503707532593</v>
      </c>
    </row>
    <row r="23" spans="1:6" ht="25.5" x14ac:dyDescent="0.25">
      <c r="A23" s="8" t="s">
        <v>41</v>
      </c>
      <c r="B23" s="11" t="s">
        <v>42</v>
      </c>
      <c r="C23" s="7">
        <v>30000</v>
      </c>
      <c r="D23" s="7">
        <v>10000</v>
      </c>
      <c r="E23" s="40">
        <f>SUM(C23-D23)</f>
        <v>20000</v>
      </c>
      <c r="F23" s="31">
        <f t="shared" si="4"/>
        <v>33.333333333333329</v>
      </c>
    </row>
    <row r="24" spans="1:6" ht="38.25" x14ac:dyDescent="0.25">
      <c r="A24" s="8" t="s">
        <v>49</v>
      </c>
      <c r="B24" s="11" t="s">
        <v>58</v>
      </c>
      <c r="C24" s="7">
        <v>235660.51</v>
      </c>
      <c r="D24" s="7">
        <v>28468.98</v>
      </c>
      <c r="E24" s="40">
        <f>SUM(C24-D24)</f>
        <v>207191.53</v>
      </c>
      <c r="F24" s="31">
        <f t="shared" si="4"/>
        <v>12.080505130027937</v>
      </c>
    </row>
    <row r="25" spans="1:6" ht="25.5" x14ac:dyDescent="0.25">
      <c r="A25" s="28" t="s">
        <v>60</v>
      </c>
      <c r="B25" s="13" t="s">
        <v>61</v>
      </c>
      <c r="C25" s="5">
        <f>SUM(C26)</f>
        <v>3785.18</v>
      </c>
      <c r="D25" s="5">
        <f>SUM(D26)</f>
        <v>3785.18</v>
      </c>
      <c r="E25" s="41">
        <f>SUM(E26)</f>
        <v>0</v>
      </c>
      <c r="F25" s="48">
        <f t="shared" si="4"/>
        <v>100</v>
      </c>
    </row>
    <row r="26" spans="1:6" ht="44.25" customHeight="1" x14ac:dyDescent="0.25">
      <c r="A26" s="43" t="s">
        <v>59</v>
      </c>
      <c r="B26" s="12" t="s">
        <v>15</v>
      </c>
      <c r="C26" s="7">
        <v>3785.18</v>
      </c>
      <c r="D26" s="7">
        <v>3785.18</v>
      </c>
      <c r="E26" s="40">
        <v>0</v>
      </c>
      <c r="F26" s="49">
        <f t="shared" si="4"/>
        <v>100</v>
      </c>
    </row>
    <row r="27" spans="1:6" ht="25.5" customHeight="1" x14ac:dyDescent="0.25">
      <c r="A27" s="45" t="s">
        <v>64</v>
      </c>
      <c r="B27" s="44" t="s">
        <v>63</v>
      </c>
      <c r="C27" s="5">
        <f>SUM(C28)</f>
        <v>25200</v>
      </c>
      <c r="D27" s="5">
        <f>SUM(D28)</f>
        <v>25200</v>
      </c>
      <c r="E27" s="41">
        <f>SUM(C27-D27)</f>
        <v>0</v>
      </c>
      <c r="F27" s="47">
        <f t="shared" si="4"/>
        <v>100</v>
      </c>
    </row>
    <row r="28" spans="1:6" ht="44.25" customHeight="1" x14ac:dyDescent="0.25">
      <c r="A28" s="43" t="s">
        <v>66</v>
      </c>
      <c r="B28" s="12" t="s">
        <v>65</v>
      </c>
      <c r="C28" s="7">
        <v>25200</v>
      </c>
      <c r="D28" s="7">
        <v>25200</v>
      </c>
      <c r="E28" s="40">
        <v>0</v>
      </c>
      <c r="F28" s="46">
        <f t="shared" si="4"/>
        <v>100</v>
      </c>
    </row>
    <row r="29" spans="1:6" x14ac:dyDescent="0.25">
      <c r="A29" s="28" t="s">
        <v>44</v>
      </c>
      <c r="B29" s="13" t="s">
        <v>16</v>
      </c>
      <c r="C29" s="5">
        <f>C30</f>
        <v>4800</v>
      </c>
      <c r="D29" s="5">
        <f>SUM(D30)</f>
        <v>1200</v>
      </c>
      <c r="E29" s="41">
        <f t="shared" ref="E29:E41" si="5">SUM(C29-D29)</f>
        <v>3600</v>
      </c>
      <c r="F29" s="30">
        <f t="shared" si="4"/>
        <v>25</v>
      </c>
    </row>
    <row r="30" spans="1:6" x14ac:dyDescent="0.25">
      <c r="A30" s="8" t="s">
        <v>43</v>
      </c>
      <c r="B30" s="11" t="s">
        <v>16</v>
      </c>
      <c r="C30" s="7">
        <v>4800</v>
      </c>
      <c r="D30" s="7">
        <v>1200</v>
      </c>
      <c r="E30" s="40">
        <f t="shared" si="5"/>
        <v>3600</v>
      </c>
      <c r="F30" s="29">
        <f t="shared" si="4"/>
        <v>25</v>
      </c>
    </row>
    <row r="31" spans="1:6" ht="21" customHeight="1" x14ac:dyDescent="0.25">
      <c r="A31" s="24" t="s">
        <v>45</v>
      </c>
      <c r="B31" s="25" t="s">
        <v>25</v>
      </c>
      <c r="C31" s="21">
        <f>SUM(C32+C40)</f>
        <v>16671378.699999999</v>
      </c>
      <c r="D31" s="21">
        <f>SUM(D32+D40)</f>
        <v>4401717.7300000004</v>
      </c>
      <c r="E31" s="38">
        <f t="shared" si="5"/>
        <v>12269660.969999999</v>
      </c>
      <c r="F31" s="35">
        <f t="shared" si="4"/>
        <v>26.402841715784437</v>
      </c>
    </row>
    <row r="32" spans="1:6" ht="39" x14ac:dyDescent="0.25">
      <c r="A32" s="8" t="s">
        <v>46</v>
      </c>
      <c r="B32" s="10" t="s">
        <v>17</v>
      </c>
      <c r="C32" s="7">
        <f>SUM(C33:C39)</f>
        <v>16775886.699999999</v>
      </c>
      <c r="D32" s="7">
        <f>SUM(D33:D39)</f>
        <v>4506225.7300000004</v>
      </c>
      <c r="E32" s="42">
        <f t="shared" si="5"/>
        <v>12269660.969999999</v>
      </c>
      <c r="F32" s="31">
        <f t="shared" si="4"/>
        <v>26.861326680276164</v>
      </c>
    </row>
    <row r="33" spans="1:6" ht="26.25" x14ac:dyDescent="0.25">
      <c r="A33" s="8" t="s">
        <v>55</v>
      </c>
      <c r="B33" s="10" t="s">
        <v>18</v>
      </c>
      <c r="C33" s="7">
        <v>10637200</v>
      </c>
      <c r="D33" s="7">
        <v>2659303</v>
      </c>
      <c r="E33" s="40">
        <f t="shared" si="5"/>
        <v>7977897</v>
      </c>
      <c r="F33" s="31">
        <f t="shared" si="4"/>
        <v>25.000028202910542</v>
      </c>
    </row>
    <row r="34" spans="1:6" ht="26.25" x14ac:dyDescent="0.25">
      <c r="A34" s="8" t="s">
        <v>54</v>
      </c>
      <c r="B34" s="10" t="s">
        <v>23</v>
      </c>
      <c r="C34" s="7">
        <v>774075.17</v>
      </c>
      <c r="D34" s="7">
        <v>193521.17</v>
      </c>
      <c r="E34" s="40">
        <f t="shared" si="5"/>
        <v>580554</v>
      </c>
      <c r="F34" s="31">
        <f t="shared" si="4"/>
        <v>25.000307140713478</v>
      </c>
    </row>
    <row r="35" spans="1:6" ht="31.5" customHeight="1" x14ac:dyDescent="0.25">
      <c r="A35" s="8" t="s">
        <v>68</v>
      </c>
      <c r="B35" s="10" t="s">
        <v>67</v>
      </c>
      <c r="C35" s="7">
        <v>344526.53</v>
      </c>
      <c r="D35" s="7">
        <v>0</v>
      </c>
      <c r="E35" s="40">
        <f t="shared" si="5"/>
        <v>344526.53</v>
      </c>
      <c r="F35" s="31">
        <f t="shared" si="4"/>
        <v>0</v>
      </c>
    </row>
    <row r="36" spans="1:6" x14ac:dyDescent="0.25">
      <c r="A36" s="8" t="s">
        <v>53</v>
      </c>
      <c r="B36" s="11" t="s">
        <v>19</v>
      </c>
      <c r="C36" s="7">
        <v>1811848.96</v>
      </c>
      <c r="D36" s="7">
        <v>252009</v>
      </c>
      <c r="E36" s="40">
        <f t="shared" si="5"/>
        <v>1559839.96</v>
      </c>
      <c r="F36" s="31">
        <f t="shared" si="4"/>
        <v>13.908940842397813</v>
      </c>
    </row>
    <row r="37" spans="1:6" ht="39" x14ac:dyDescent="0.25">
      <c r="A37" s="8" t="s">
        <v>52</v>
      </c>
      <c r="B37" s="10" t="s">
        <v>20</v>
      </c>
      <c r="C37" s="7">
        <v>288600</v>
      </c>
      <c r="D37" s="7">
        <v>64246.02</v>
      </c>
      <c r="E37" s="40">
        <f t="shared" si="5"/>
        <v>224353.98</v>
      </c>
      <c r="F37" s="31">
        <f t="shared" si="4"/>
        <v>22.26126819126819</v>
      </c>
    </row>
    <row r="38" spans="1:6" ht="26.25" x14ac:dyDescent="0.25">
      <c r="A38" s="8" t="s">
        <v>51</v>
      </c>
      <c r="B38" s="10" t="s">
        <v>47</v>
      </c>
      <c r="C38" s="7">
        <v>2896435.6</v>
      </c>
      <c r="D38" s="7">
        <v>1337146.54</v>
      </c>
      <c r="E38" s="40">
        <f t="shared" si="5"/>
        <v>1559289.06</v>
      </c>
      <c r="F38" s="31">
        <f t="shared" si="4"/>
        <v>46.16524323896585</v>
      </c>
    </row>
    <row r="39" spans="1:6" ht="26.25" x14ac:dyDescent="0.25">
      <c r="A39" s="8" t="s">
        <v>70</v>
      </c>
      <c r="B39" s="10" t="s">
        <v>69</v>
      </c>
      <c r="C39" s="7">
        <v>23200.44</v>
      </c>
      <c r="D39" s="7">
        <v>0</v>
      </c>
      <c r="E39" s="40">
        <f t="shared" si="5"/>
        <v>23200.44</v>
      </c>
      <c r="F39" s="31">
        <f t="shared" si="4"/>
        <v>0</v>
      </c>
    </row>
    <row r="40" spans="1:6" ht="38.25" x14ac:dyDescent="0.25">
      <c r="A40" s="36" t="s">
        <v>50</v>
      </c>
      <c r="B40" s="11" t="s">
        <v>21</v>
      </c>
      <c r="C40" s="7">
        <v>-104508</v>
      </c>
      <c r="D40" s="7">
        <v>-104508</v>
      </c>
      <c r="E40" s="40">
        <f t="shared" si="5"/>
        <v>0</v>
      </c>
      <c r="F40" s="31">
        <v>0</v>
      </c>
    </row>
    <row r="41" spans="1:6" x14ac:dyDescent="0.25">
      <c r="A41" s="3"/>
      <c r="B41" s="14" t="s">
        <v>22</v>
      </c>
      <c r="C41" s="5">
        <f>SUM(C31+C6)</f>
        <v>19105924.869999997</v>
      </c>
      <c r="D41" s="5">
        <f>SUM(D6+D31)</f>
        <v>4619900.3600000003</v>
      </c>
      <c r="E41" s="38">
        <f t="shared" si="5"/>
        <v>14486024.509999998</v>
      </c>
      <c r="F41" s="33">
        <f>SUM(D41/C41*100)</f>
        <v>24.180459158269478</v>
      </c>
    </row>
  </sheetData>
  <mergeCells count="4">
    <mergeCell ref="E3:F3"/>
    <mergeCell ref="A1:F2"/>
    <mergeCell ref="A6:B6"/>
    <mergeCell ref="A18:B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2023-04-14T05:49:52Z</dcterms:modified>
</cp:coreProperties>
</file>